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DieseArbeitsmappe"/>
  <mc:AlternateContent xmlns:mc="http://schemas.openxmlformats.org/markup-compatibility/2006">
    <mc:Choice Requires="x15">
      <x15ac:absPath xmlns:x15ac="http://schemas.microsoft.com/office/spreadsheetml/2010/11/ac" url="https://kloeco.sharepoint.com/sites/CH_DABT_PM_PBB/Shared Documents/Produkte/PYRA-X/PYRAPAN/Bestellformulare/"/>
    </mc:Choice>
  </mc:AlternateContent>
  <xr:revisionPtr revIDLastSave="25" documentId="13_ncr:1_{5CE92FFC-457C-4896-85B7-1D38393AB56E}" xr6:coauthVersionLast="47" xr6:coauthVersionMax="47" xr10:uidLastSave="{31B8DFD8-CBF3-484B-A01F-AEAAC8992556}"/>
  <workbookProtection workbookAlgorithmName="SHA-512" workbookHashValue="TBnHMkFm9KhzXRLSGiVyj55sevgETd+ZSQ6vTWjM2mJG1uMa02Hv8uJNiE39bBdz2ChDJFRqzag5Ary0Gc3uLw==" workbookSaltValue="nK8AblZxZF0+jyYlZC/YbQ==" workbookSpinCount="100000" lockStructure="1"/>
  <bookViews>
    <workbookView xWindow="28680" yWindow="-120" windowWidth="29040" windowHeight="17520" activeTab="1" xr2:uid="{00000000-000D-0000-FFFF-FFFF00000000}"/>
  </bookViews>
  <sheets>
    <sheet name="Konfigurator" sheetId="7" r:id="rId1"/>
    <sheet name="BL_PYRAPAN" sheetId="5" r:id="rId2"/>
    <sheet name="Grundlagen" sheetId="6" state="hidden" r:id="rId3"/>
    <sheet name="Bilder" sheetId="8" state="hidden" r:id="rId4"/>
  </sheets>
  <definedNames>
    <definedName name="Bild1">Bilder!$A$1</definedName>
    <definedName name="Bild2">Bilder!$A$2</definedName>
    <definedName name="Bild3">Bilder!$A$3</definedName>
    <definedName name="Bild4">Bilder!$A$4</definedName>
    <definedName name="Bild5">Bilder!$A$5</definedName>
    <definedName name="Bild6">Bilder!$A$6</definedName>
    <definedName name="go">Bilder!$A$1</definedName>
    <definedName name="Picture1">INDIRECT(Konfigurator!$G$23)</definedName>
    <definedName name="Picture2">INDIRECT(Konfigurator!$G$28)</definedName>
    <definedName name="_xlnm.Print_Area" localSheetId="1">BL_PYRAPAN!$A$1:$P$62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7" i="7" l="1"/>
  <c r="J28" i="7"/>
  <c r="M27" i="7" s="1"/>
  <c r="J23" i="7"/>
  <c r="O22" i="7" s="1"/>
  <c r="O56" i="5"/>
  <c r="O57" i="5"/>
  <c r="O51" i="5"/>
  <c r="M28" i="7" l="1"/>
  <c r="O23" i="7"/>
  <c r="M23" i="7"/>
  <c r="M22" i="7"/>
  <c r="K28" i="7"/>
  <c r="K27" i="7"/>
  <c r="N22" i="7"/>
  <c r="N23" i="7"/>
  <c r="E27" i="7"/>
  <c r="L28" i="7"/>
  <c r="E22" i="7"/>
  <c r="K23" i="7"/>
  <c r="L23" i="7" a="1"/>
  <c r="L23" i="7" s="1"/>
  <c r="O41" i="5"/>
  <c r="O42" i="5"/>
  <c r="O43" i="5"/>
  <c r="O44" i="5"/>
  <c r="O40" i="5"/>
  <c r="O39" i="5"/>
  <c r="O38" i="5"/>
  <c r="O37" i="5"/>
  <c r="O36" i="5"/>
  <c r="O35" i="5"/>
  <c r="O34" i="5"/>
  <c r="O33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16" i="5"/>
  <c r="G23" i="7" l="1"/>
  <c r="K29" i="7"/>
  <c r="G28" i="7"/>
  <c r="L29" i="7"/>
  <c r="M29" i="7"/>
  <c r="O24" i="7"/>
  <c r="N24" i="7"/>
  <c r="M24" i="7"/>
  <c r="C28" i="7" l="1"/>
  <c r="C23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<sst xmlns="http://schemas.openxmlformats.org/spreadsheetml/2006/main" count="175" uniqueCount="118">
  <si>
    <t>KONFIGURATOR PYRAX®-ABSCHALSYSTEME</t>
  </si>
  <si>
    <t>System</t>
  </si>
  <si>
    <t>Standard</t>
  </si>
  <si>
    <t>Geometrie</t>
  </si>
  <si>
    <t>Deckenstärke D</t>
  </si>
  <si>
    <t>mm</t>
  </si>
  <si>
    <t>Überdeckung</t>
  </si>
  <si>
    <t>unten</t>
  </si>
  <si>
    <t>oben</t>
  </si>
  <si>
    <t>Bewehrungslagen</t>
  </si>
  <si>
    <t>1.Lage</t>
  </si>
  <si>
    <t>ø</t>
  </si>
  <si>
    <t>2.Lage</t>
  </si>
  <si>
    <t>3.Lage</t>
  </si>
  <si>
    <t>4.Lage</t>
  </si>
  <si>
    <t>Ausrichtung</t>
  </si>
  <si>
    <t>Abschalung parallel zu 1. &amp; 4.Lage
Bew'durchdringung mit 2. &amp; 3.Lage</t>
  </si>
  <si>
    <r>
      <t>H*</t>
    </r>
    <r>
      <rPr>
        <vertAlign val="subscript"/>
        <sz val="10"/>
        <rFont val="Arial"/>
        <family val="2"/>
      </rPr>
      <t>Rechn.</t>
    </r>
  </si>
  <si>
    <t>Wahl:</t>
  </si>
  <si>
    <t>Abschalung parallel zu 2. &amp; 3.Lage
Bew'durchdringung mit 1. &amp; 4.Lage</t>
  </si>
  <si>
    <t xml:space="preserve">Version: 09/2023 TRIB  </t>
  </si>
  <si>
    <r>
      <t xml:space="preserve"> PYRAPAN</t>
    </r>
    <r>
      <rPr>
        <b/>
        <vertAlign val="superscript"/>
        <sz val="14"/>
        <color rgb="FF002060"/>
        <rFont val="Arial"/>
        <family val="2"/>
      </rPr>
      <t>®</t>
    </r>
    <r>
      <rPr>
        <b/>
        <sz val="14"/>
        <color rgb="FF002060"/>
        <rFont val="Arial"/>
        <family val="2"/>
      </rPr>
      <t xml:space="preserve"> /  PYRAFLEX</t>
    </r>
    <r>
      <rPr>
        <b/>
        <vertAlign val="superscript"/>
        <sz val="14"/>
        <color rgb="FF002060"/>
        <rFont val="Arial"/>
        <family val="2"/>
      </rPr>
      <t>®</t>
    </r>
  </si>
  <si>
    <t>Bauingenieur</t>
  </si>
  <si>
    <t>Listen-Nr.</t>
  </si>
  <si>
    <t>Seite</t>
  </si>
  <si>
    <t>Plan-Nr.</t>
  </si>
  <si>
    <t>Bauobjekt</t>
  </si>
  <si>
    <t>Datum</t>
  </si>
  <si>
    <t>gez.</t>
  </si>
  <si>
    <t>gepr.</t>
  </si>
  <si>
    <t>Bauteil</t>
  </si>
  <si>
    <t>Lieferadresse</t>
  </si>
  <si>
    <t>Termin:</t>
  </si>
  <si>
    <t>Bauunternehmer</t>
  </si>
  <si>
    <t>Bemerkung:</t>
  </si>
  <si>
    <r>
      <t>Die PYRAPAN</t>
    </r>
    <r>
      <rPr>
        <vertAlign val="superscript"/>
        <sz val="10"/>
        <rFont val="Arial"/>
        <family val="2"/>
      </rPr>
      <t>®</t>
    </r>
    <r>
      <rPr>
        <sz val="10"/>
        <rFont val="Arial"/>
        <family val="2"/>
      </rPr>
      <t>-Abschalkörbe werden</t>
    </r>
  </si>
  <si>
    <t>Bestell-E-Mail an: sales@bewehrungen.ch</t>
  </si>
  <si>
    <r>
      <t>aus einzelnen PYRAX</t>
    </r>
    <r>
      <rPr>
        <vertAlign val="superscript"/>
        <sz val="10"/>
        <rFont val="Arial"/>
        <family val="2"/>
      </rPr>
      <t>®</t>
    </r>
    <r>
      <rPr>
        <sz val="10"/>
        <rFont val="Arial"/>
        <family val="2"/>
      </rPr>
      <t>-Blechen zusammengestellt</t>
    </r>
  </si>
  <si>
    <t>Die Höhen dieser Bleche können Sie dieser Tabelle entnehmen</t>
  </si>
  <si>
    <r>
      <t>PYRAPAN</t>
    </r>
    <r>
      <rPr>
        <b/>
        <vertAlign val="superscript"/>
        <sz val="12"/>
        <color rgb="FF002060"/>
        <rFont val="Arial"/>
        <family val="2"/>
      </rPr>
      <t>®</t>
    </r>
    <r>
      <rPr>
        <b/>
        <sz val="12"/>
        <color rgb="FF002060"/>
        <rFont val="Arial"/>
        <family val="2"/>
      </rPr>
      <t>-Abschalkorb</t>
    </r>
  </si>
  <si>
    <t>Typ</t>
  </si>
  <si>
    <t>H</t>
  </si>
  <si>
    <t>E</t>
  </si>
  <si>
    <t>Länge</t>
  </si>
  <si>
    <t>Stück</t>
  </si>
  <si>
    <t>E1</t>
  </si>
  <si>
    <t>E2</t>
  </si>
  <si>
    <t>PP+ Standardausführung</t>
  </si>
  <si>
    <t>m</t>
  </si>
  <si>
    <t>total m</t>
  </si>
  <si>
    <r>
      <t>PYRAPAN</t>
    </r>
    <r>
      <rPr>
        <b/>
        <vertAlign val="superscript"/>
        <sz val="10"/>
        <color rgb="FF002060"/>
        <rFont val="Arial"/>
        <family val="2"/>
      </rPr>
      <t>®</t>
    </r>
    <r>
      <rPr>
        <b/>
        <sz val="10"/>
        <color rgb="FF002060"/>
        <rFont val="Arial"/>
        <family val="2"/>
      </rPr>
      <t>-Abschalkorb</t>
    </r>
  </si>
  <si>
    <t>PP+160</t>
  </si>
  <si>
    <t>PP+180</t>
  </si>
  <si>
    <t>PP+200</t>
  </si>
  <si>
    <t>PP+220</t>
  </si>
  <si>
    <t>PP+240</t>
  </si>
  <si>
    <t>PP+260</t>
  </si>
  <si>
    <t>PP+280</t>
  </si>
  <si>
    <t>PP+300</t>
  </si>
  <si>
    <t xml:space="preserve">PW+ Wasserdicht </t>
  </si>
  <si>
    <t>PP+320</t>
  </si>
  <si>
    <t>mit integriertem CEMflex VB-Dichtblech</t>
  </si>
  <si>
    <t>PP+340</t>
  </si>
  <si>
    <t>PP+360</t>
  </si>
  <si>
    <t>PP+380</t>
  </si>
  <si>
    <t>PP+400</t>
  </si>
  <si>
    <t>PP+420</t>
  </si>
  <si>
    <t>PP+440</t>
  </si>
  <si>
    <t>PP+460</t>
  </si>
  <si>
    <t>PYRAFLEX®-Abschalblech</t>
  </si>
  <si>
    <t>PW+240</t>
  </si>
  <si>
    <t>PW+260</t>
  </si>
  <si>
    <t>PW+280</t>
  </si>
  <si>
    <t>PW+300</t>
  </si>
  <si>
    <t>PW+320</t>
  </si>
  <si>
    <t>PW+340</t>
  </si>
  <si>
    <t>PW+360</t>
  </si>
  <si>
    <t>PW+380</t>
  </si>
  <si>
    <t>ZUBEHÖR</t>
  </si>
  <si>
    <t>PW+400</t>
  </si>
  <si>
    <r>
      <t>CEMflex VB</t>
    </r>
    <r>
      <rPr>
        <sz val="10"/>
        <color rgb="FF002060"/>
        <rFont val="Arial"/>
        <family val="2"/>
      </rPr>
      <t>-Dichtblech</t>
    </r>
  </si>
  <si>
    <t>PW+420</t>
  </si>
  <si>
    <t xml:space="preserve">Fugenblech zur Abdichtung; Optional zu PYRAFLEX® </t>
  </si>
  <si>
    <t>PW+440</t>
  </si>
  <si>
    <t>ferrofix® kamm</t>
  </si>
  <si>
    <t>PW+460</t>
  </si>
  <si>
    <t xml:space="preserve">Bewehrungsdistanzhalter inkl. Betonabschalung mit
Eisendurchdringung; Optional zu PYRAPAN®+PYRAFLEX® </t>
  </si>
  <si>
    <t>Mitlieferung Magnetbänder für Stossbereich (Wahl)</t>
  </si>
  <si>
    <t>Verpackungseinheiten</t>
  </si>
  <si>
    <t xml:space="preserve">   PYRAFLEX®</t>
  </si>
  <si>
    <t>Bauteilhöhe D</t>
  </si>
  <si>
    <t>Breite</t>
  </si>
  <si>
    <t>Stück*</t>
  </si>
  <si>
    <r>
      <t>PYRAFLEX</t>
    </r>
    <r>
      <rPr>
        <b/>
        <vertAlign val="superscript"/>
        <sz val="8"/>
        <color rgb="FF002060"/>
        <rFont val="Arial"/>
        <family val="2"/>
      </rPr>
      <t>®</t>
    </r>
  </si>
  <si>
    <t>10 St à 2m</t>
  </si>
  <si>
    <t>20m</t>
  </si>
  <si>
    <t>total* m</t>
  </si>
  <si>
    <t>250-300</t>
  </si>
  <si>
    <t>--</t>
  </si>
  <si>
    <t>*Bestellmenge wird für Lieferung auf Verpackungseineiten aufgerundet</t>
  </si>
  <si>
    <r>
      <t>Die erforderliche Überlappung des CEMflexVB</t>
    </r>
    <r>
      <rPr>
        <vertAlign val="superscript"/>
        <sz val="10"/>
        <color rgb="FFFF0000"/>
        <rFont val="Arial"/>
        <family val="2"/>
      </rPr>
      <t>®</t>
    </r>
    <r>
      <rPr>
        <sz val="10"/>
        <color rgb="FFFF0000"/>
        <rFont val="Arial"/>
        <family val="2"/>
      </rPr>
      <t xml:space="preserve"> Dichtbleches von 5cm muss vom Besteller berücksichtigt werden.</t>
    </r>
  </si>
  <si>
    <r>
      <t xml:space="preserve">Einbauanleitung PYRAPAN® 
</t>
    </r>
    <r>
      <rPr>
        <sz val="8"/>
        <color rgb="FF002060"/>
        <rFont val="Arial"/>
        <family val="2"/>
      </rPr>
      <t>QR-Code mit Handykamera
scannen für Video-Einbauanleitung PYRAPAN®</t>
    </r>
  </si>
  <si>
    <t xml:space="preserve">   Typ Zubehör</t>
  </si>
  <si>
    <t>CEMflexVB</t>
  </si>
  <si>
    <t xml:space="preserve">   CEMflexVB</t>
  </si>
  <si>
    <t>-</t>
  </si>
  <si>
    <r>
      <t>ferrofix</t>
    </r>
    <r>
      <rPr>
        <b/>
        <vertAlign val="superscript"/>
        <sz val="8"/>
        <color rgb="FF002060"/>
        <rFont val="Arial"/>
        <family val="2"/>
      </rPr>
      <t>®</t>
    </r>
    <r>
      <rPr>
        <b/>
        <sz val="8"/>
        <color rgb="FF002060"/>
        <rFont val="Arial"/>
        <family val="2"/>
      </rPr>
      <t xml:space="preserve"> kamm</t>
    </r>
  </si>
  <si>
    <t>8 St à 2.5m</t>
  </si>
  <si>
    <r>
      <t xml:space="preserve">   ferrofix</t>
    </r>
    <r>
      <rPr>
        <b/>
        <vertAlign val="superscript"/>
        <sz val="8"/>
        <color rgb="FF002060"/>
        <rFont val="Arial"/>
        <family val="2"/>
      </rPr>
      <t>®</t>
    </r>
    <r>
      <rPr>
        <b/>
        <sz val="8"/>
        <color rgb="FF002060"/>
        <rFont val="Arial"/>
        <family val="2"/>
      </rPr>
      <t xml:space="preserve"> kamm</t>
    </r>
  </si>
  <si>
    <t>PYRAFLEX</t>
  </si>
  <si>
    <t>Wasserdicht</t>
  </si>
  <si>
    <t>PP+</t>
  </si>
  <si>
    <t>PW+</t>
  </si>
  <si>
    <t>Magnetbänder</t>
  </si>
  <si>
    <t>Ja</t>
  </si>
  <si>
    <t>Nein</t>
  </si>
  <si>
    <t xml:space="preserve">Version: 09/2025 TRIB  </t>
  </si>
  <si>
    <t>Bestellformular für PYRAX®-Abschalsysteme 
mit Querkraftwiderstand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</si>
</sst>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\ \ \ \ "/>
    <numFmt numFmtId="165" formatCode="_-* #,##0.00\ [$€]_-;\-* #,##0.00\ [$€]_-;_-* &quot;-&quot;??\ [$€]_-;_-@_-"/>
  </numFmts>
  <fonts count="56">
    <font>
      <sz val="10"/>
      <name val="Arial"/>
    </font>
    <font>
      <sz val="12"/>
      <name val="Kl Bliss Regular"/>
    </font>
    <font>
      <sz val="10"/>
      <name val="Arial"/>
      <family val="2"/>
    </font>
    <font>
      <sz val="7"/>
      <name val="Kl Bliss Regular"/>
    </font>
    <font>
      <sz val="9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9"/>
      <name val="Kl Bliss Regular"/>
    </font>
    <font>
      <sz val="8"/>
      <name val="Kl Bliss Regular"/>
    </font>
    <font>
      <b/>
      <sz val="8"/>
      <name val="Kl Bliss Regular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sz val="7"/>
      <color rgb="FF002060"/>
      <name val="Kl Bliss Regular"/>
    </font>
    <font>
      <b/>
      <sz val="7"/>
      <color rgb="FF002060"/>
      <name val="Arial"/>
      <family val="2"/>
    </font>
    <font>
      <sz val="7"/>
      <color rgb="FF002060"/>
      <name val="Arial"/>
      <family val="2"/>
    </font>
    <font>
      <sz val="8"/>
      <color rgb="FF002060"/>
      <name val="Arial TUR"/>
    </font>
    <font>
      <sz val="7"/>
      <color rgb="FF002060"/>
      <name val="Century Gothic"/>
      <family val="2"/>
    </font>
    <font>
      <b/>
      <sz val="9"/>
      <color rgb="FF002060"/>
      <name val="Century Gothic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sz val="9"/>
      <color rgb="FF002060"/>
      <name val="Arial"/>
      <family val="2"/>
    </font>
    <font>
      <sz val="8"/>
      <color rgb="FF002060"/>
      <name val="Arial"/>
      <family val="2"/>
    </font>
    <font>
      <b/>
      <sz val="10"/>
      <color rgb="FF002060"/>
      <name val="Century Gothic"/>
      <family val="2"/>
    </font>
    <font>
      <b/>
      <sz val="8"/>
      <color rgb="FF002060"/>
      <name val="Arial"/>
      <family val="2"/>
    </font>
    <font>
      <sz val="12"/>
      <color rgb="FF002060"/>
      <name val="Arial"/>
      <family val="2"/>
    </font>
    <font>
      <sz val="8"/>
      <color rgb="FF002060"/>
      <name val="Kl Bliss Regular"/>
    </font>
    <font>
      <b/>
      <sz val="9"/>
      <color rgb="FF002060"/>
      <name val="Calibri"/>
      <family val="2"/>
      <scheme val="minor"/>
    </font>
    <font>
      <u/>
      <sz val="8"/>
      <color theme="10"/>
      <name val="Arial"/>
      <family val="2"/>
    </font>
    <font>
      <u/>
      <sz val="8"/>
      <color rgb="FF002060"/>
      <name val="Arial"/>
      <family val="2"/>
    </font>
    <font>
      <sz val="10"/>
      <color rgb="FF002060"/>
      <name val="Century Gothic"/>
      <family val="2"/>
    </font>
    <font>
      <sz val="9"/>
      <color rgb="FFFF0000"/>
      <name val="Arial"/>
      <family val="2"/>
    </font>
    <font>
      <b/>
      <sz val="12"/>
      <color rgb="FF002060"/>
      <name val="Arial"/>
      <family val="2"/>
    </font>
    <font>
      <b/>
      <vertAlign val="superscript"/>
      <sz val="12"/>
      <color rgb="FF002060"/>
      <name val="Arial"/>
      <family val="2"/>
    </font>
    <font>
      <b/>
      <vertAlign val="superscript"/>
      <sz val="8"/>
      <color rgb="FF002060"/>
      <name val="Arial"/>
      <family val="2"/>
    </font>
    <font>
      <vertAlign val="superscript"/>
      <sz val="12"/>
      <name val="Times New Roman"/>
      <family val="1"/>
    </font>
    <font>
      <b/>
      <sz val="9"/>
      <color rgb="FF002060"/>
      <name val="Arial"/>
      <family val="2"/>
    </font>
    <font>
      <sz val="6"/>
      <color rgb="FF002060"/>
      <name val="Kl Bliss Regular"/>
    </font>
    <font>
      <b/>
      <sz val="8"/>
      <name val="Kiss"/>
    </font>
    <font>
      <vertAlign val="superscript"/>
      <sz val="10"/>
      <color rgb="FFFF0000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color rgb="FF002060"/>
      <name val="Arial"/>
      <family val="2"/>
    </font>
    <font>
      <b/>
      <sz val="14"/>
      <color rgb="FF002060"/>
      <name val="Arial"/>
      <family val="2"/>
    </font>
    <font>
      <b/>
      <vertAlign val="superscript"/>
      <sz val="14"/>
      <color rgb="FF002060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vertAlign val="subscript"/>
      <sz val="10"/>
      <name val="Arial"/>
      <family val="2"/>
    </font>
    <font>
      <b/>
      <sz val="14"/>
      <name val="Arial"/>
      <family val="2"/>
    </font>
    <font>
      <sz val="10"/>
      <color theme="0" tint="-0.34998626667073579"/>
      <name val="Arial"/>
      <family val="2"/>
    </font>
    <font>
      <sz val="10"/>
      <color rgb="FFC00000"/>
      <name val="Arial"/>
      <family val="2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sz val="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002060"/>
      </bottom>
      <diagonal/>
    </border>
    <border>
      <left style="thin">
        <color indexed="64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2060"/>
      </bottom>
      <diagonal/>
    </border>
    <border>
      <left style="thin">
        <color indexed="64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rgb="FF002060"/>
      </bottom>
      <diagonal/>
    </border>
    <border>
      <left/>
      <right style="thin">
        <color indexed="64"/>
      </right>
      <top style="hair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/>
      <bottom style="hair">
        <color indexed="64"/>
      </bottom>
      <diagonal/>
    </border>
    <border>
      <left style="thin">
        <color indexed="64"/>
      </left>
      <right style="thin">
        <color rgb="FF00206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2060"/>
      </right>
      <top style="hair">
        <color indexed="64"/>
      </top>
      <bottom/>
      <diagonal/>
    </border>
    <border>
      <left style="thin">
        <color indexed="64"/>
      </left>
      <right style="thin">
        <color rgb="FF002060"/>
      </right>
      <top style="hair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rgb="FF002060"/>
      </bottom>
      <diagonal/>
    </border>
    <border>
      <left style="thin">
        <color indexed="64"/>
      </left>
      <right style="thin">
        <color rgb="FF002060"/>
      </right>
      <top style="hair">
        <color indexed="64"/>
      </top>
      <bottom style="hair">
        <color rgb="FF002060"/>
      </bottom>
      <diagonal/>
    </border>
    <border>
      <left style="thin">
        <color indexed="64"/>
      </left>
      <right style="thin">
        <color indexed="64"/>
      </right>
      <top style="hair">
        <color rgb="FF002060"/>
      </top>
      <bottom style="thin">
        <color indexed="64"/>
      </bottom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rgb="FF002060"/>
      </top>
      <bottom style="hair">
        <color indexed="64"/>
      </bottom>
      <diagonal/>
    </border>
    <border>
      <left/>
      <right style="thin">
        <color indexed="64"/>
      </right>
      <top style="thin">
        <color rgb="FF002060"/>
      </top>
      <bottom style="hair">
        <color indexed="64"/>
      </bottom>
      <diagonal/>
    </border>
    <border>
      <left style="thin">
        <color indexed="64"/>
      </left>
      <right style="thin">
        <color rgb="FF002060"/>
      </right>
      <top style="thin">
        <color rgb="FF00206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2060"/>
      </top>
      <bottom style="thin">
        <color rgb="FF002060"/>
      </bottom>
      <diagonal/>
    </border>
    <border>
      <left/>
      <right style="thin">
        <color indexed="64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ck">
        <color theme="3"/>
      </top>
      <bottom/>
      <diagonal/>
    </border>
    <border>
      <left/>
      <right/>
      <top style="thick">
        <color theme="3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theme="3"/>
      </left>
      <right/>
      <top style="thick">
        <color theme="3"/>
      </top>
      <bottom/>
      <diagonal/>
    </border>
    <border>
      <left style="medium">
        <color theme="3"/>
      </left>
      <right/>
      <top/>
      <bottom style="thin">
        <color rgb="FF002060"/>
      </bottom>
      <diagonal/>
    </border>
    <border>
      <left/>
      <right style="medium">
        <color theme="3"/>
      </right>
      <top style="thick">
        <color theme="3"/>
      </top>
      <bottom/>
      <diagonal/>
    </border>
    <border>
      <left/>
      <right/>
      <top/>
      <bottom style="medium">
        <color theme="3"/>
      </bottom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thick">
        <color theme="3"/>
      </top>
      <bottom style="hair">
        <color theme="3"/>
      </bottom>
      <diagonal/>
    </border>
    <border>
      <left/>
      <right/>
      <top/>
      <bottom style="thick">
        <color theme="3"/>
      </bottom>
      <diagonal/>
    </border>
    <border>
      <left/>
      <right/>
      <top style="hair">
        <color indexed="64"/>
      </top>
      <bottom style="medium">
        <color theme="3"/>
      </bottom>
      <diagonal/>
    </border>
    <border>
      <left/>
      <right/>
      <top style="thin">
        <color rgb="FF002060"/>
      </top>
      <bottom style="thick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2060"/>
      </right>
      <top style="thin">
        <color indexed="64"/>
      </top>
      <bottom/>
      <diagonal/>
    </border>
    <border>
      <left style="thin">
        <color rgb="FF00206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2060"/>
      </right>
      <top/>
      <bottom style="thin">
        <color indexed="64"/>
      </bottom>
      <diagonal/>
    </border>
    <border>
      <left style="thin">
        <color rgb="FF002060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6">
    <xf numFmtId="0" fontId="0" fillId="0" borderId="0"/>
    <xf numFmtId="165" fontId="1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0" fontId="2" fillId="0" borderId="0"/>
    <xf numFmtId="0" fontId="2" fillId="0" borderId="0"/>
  </cellStyleXfs>
  <cellXfs count="250">
    <xf numFmtId="0" fontId="0" fillId="0" borderId="0" xfId="0"/>
    <xf numFmtId="0" fontId="3" fillId="0" borderId="0" xfId="0" applyFont="1" applyAlignment="1" applyProtection="1">
      <alignment vertical="center"/>
      <protection hidden="1"/>
    </xf>
    <xf numFmtId="164" fontId="4" fillId="2" borderId="0" xfId="4" applyNumberFormat="1" applyFont="1" applyFill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6" fillId="2" borderId="0" xfId="4" applyFont="1" applyFill="1" applyAlignment="1" applyProtection="1">
      <alignment vertical="center"/>
      <protection hidden="1"/>
    </xf>
    <xf numFmtId="0" fontId="16" fillId="3" borderId="0" xfId="0" applyFont="1" applyFill="1" applyAlignment="1" applyProtection="1">
      <alignment vertical="center"/>
      <protection hidden="1"/>
    </xf>
    <xf numFmtId="49" fontId="17" fillId="3" borderId="0" xfId="4" applyNumberFormat="1" applyFont="1" applyFill="1" applyAlignment="1" applyProtection="1">
      <alignment vertical="center"/>
      <protection hidden="1"/>
    </xf>
    <xf numFmtId="49" fontId="18" fillId="3" borderId="0" xfId="4" applyNumberFormat="1" applyFont="1" applyFill="1" applyAlignment="1" applyProtection="1">
      <alignment vertical="center"/>
      <protection hidden="1"/>
    </xf>
    <xf numFmtId="49" fontId="17" fillId="3" borderId="0" xfId="4" applyNumberFormat="1" applyFont="1" applyFill="1" applyAlignment="1" applyProtection="1">
      <alignment horizontal="center" vertical="center"/>
      <protection hidden="1"/>
    </xf>
    <xf numFmtId="164" fontId="19" fillId="3" borderId="0" xfId="4" applyNumberFormat="1" applyFont="1" applyFill="1" applyAlignment="1" applyProtection="1">
      <alignment horizontal="center" vertical="center" wrapText="1"/>
      <protection hidden="1"/>
    </xf>
    <xf numFmtId="164" fontId="20" fillId="3" borderId="0" xfId="4" applyNumberFormat="1" applyFont="1" applyFill="1" applyAlignment="1" applyProtection="1">
      <alignment horizontal="center" vertical="center" wrapText="1"/>
      <protection hidden="1"/>
    </xf>
    <xf numFmtId="164" fontId="18" fillId="3" borderId="0" xfId="4" applyNumberFormat="1" applyFont="1" applyFill="1" applyAlignment="1" applyProtection="1">
      <alignment horizontal="center" vertical="center" wrapText="1"/>
      <protection hidden="1"/>
    </xf>
    <xf numFmtId="164" fontId="21" fillId="3" borderId="0" xfId="4" applyNumberFormat="1" applyFont="1" applyFill="1" applyAlignment="1" applyProtection="1">
      <alignment horizontal="center" vertical="center" wrapText="1"/>
      <protection hidden="1"/>
    </xf>
    <xf numFmtId="0" fontId="22" fillId="3" borderId="0" xfId="0" applyFont="1" applyFill="1" applyAlignment="1" applyProtection="1">
      <alignment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3" borderId="0" xfId="0" applyFont="1" applyFill="1" applyAlignment="1" applyProtection="1">
      <alignment vertical="center"/>
      <protection hidden="1"/>
    </xf>
    <xf numFmtId="0" fontId="24" fillId="3" borderId="0" xfId="4" applyFont="1" applyFill="1" applyAlignment="1" applyProtection="1">
      <alignment vertical="center"/>
      <protection hidden="1"/>
    </xf>
    <xf numFmtId="0" fontId="25" fillId="3" borderId="0" xfId="4" applyFont="1" applyFill="1" applyAlignment="1" applyProtection="1">
      <alignment horizontal="left" vertical="center" wrapText="1"/>
      <protection hidden="1"/>
    </xf>
    <xf numFmtId="49" fontId="25" fillId="3" borderId="0" xfId="4" applyNumberFormat="1" applyFont="1" applyFill="1" applyAlignment="1" applyProtection="1">
      <alignment vertical="center"/>
      <protection hidden="1"/>
    </xf>
    <xf numFmtId="49" fontId="23" fillId="3" borderId="0" xfId="4" applyNumberFormat="1" applyFont="1" applyFill="1" applyAlignment="1" applyProtection="1">
      <alignment vertical="center"/>
      <protection hidden="1"/>
    </xf>
    <xf numFmtId="14" fontId="24" fillId="3" borderId="0" xfId="4" applyNumberFormat="1" applyFont="1" applyFill="1" applyAlignment="1" applyProtection="1">
      <alignment horizontal="left" vertical="center"/>
      <protection hidden="1"/>
    </xf>
    <xf numFmtId="14" fontId="26" fillId="3" borderId="0" xfId="4" applyNumberFormat="1" applyFont="1" applyFill="1" applyAlignment="1" applyProtection="1">
      <alignment horizontal="left" vertical="center"/>
      <protection hidden="1"/>
    </xf>
    <xf numFmtId="49" fontId="24" fillId="3" borderId="0" xfId="4" applyNumberFormat="1" applyFont="1" applyFill="1" applyAlignment="1" applyProtection="1">
      <alignment vertical="center"/>
      <protection hidden="1"/>
    </xf>
    <xf numFmtId="0" fontId="25" fillId="3" borderId="12" xfId="3" applyFont="1" applyFill="1" applyBorder="1" applyAlignment="1" applyProtection="1">
      <alignment horizontal="center" vertical="center"/>
      <protection hidden="1"/>
    </xf>
    <xf numFmtId="0" fontId="25" fillId="3" borderId="13" xfId="3" applyFont="1" applyFill="1" applyBorder="1" applyAlignment="1" applyProtection="1">
      <alignment horizontal="center" vertical="center"/>
      <protection hidden="1"/>
    </xf>
    <xf numFmtId="0" fontId="25" fillId="3" borderId="11" xfId="3" applyFont="1" applyFill="1" applyBorder="1" applyAlignment="1" applyProtection="1">
      <alignment horizontal="center" vertical="center"/>
      <protection hidden="1"/>
    </xf>
    <xf numFmtId="0" fontId="25" fillId="3" borderId="14" xfId="3" applyFont="1" applyFill="1" applyBorder="1" applyAlignment="1" applyProtection="1">
      <alignment horizontal="center" vertical="center"/>
      <protection hidden="1"/>
    </xf>
    <xf numFmtId="0" fontId="25" fillId="3" borderId="15" xfId="3" applyFont="1" applyFill="1" applyBorder="1" applyAlignment="1" applyProtection="1">
      <alignment horizontal="center" vertical="center"/>
      <protection hidden="1"/>
    </xf>
    <xf numFmtId="0" fontId="25" fillId="3" borderId="16" xfId="3" applyFont="1" applyFill="1" applyBorder="1" applyAlignment="1" applyProtection="1">
      <alignment horizontal="center" vertical="center"/>
      <protection hidden="1"/>
    </xf>
    <xf numFmtId="0" fontId="25" fillId="3" borderId="1" xfId="0" applyFont="1" applyFill="1" applyBorder="1" applyAlignment="1" applyProtection="1">
      <alignment horizontal="center" vertical="center"/>
      <protection hidden="1"/>
    </xf>
    <xf numFmtId="2" fontId="25" fillId="3" borderId="2" xfId="0" applyNumberFormat="1" applyFont="1" applyFill="1" applyBorder="1" applyAlignment="1" applyProtection="1">
      <alignment horizontal="center" vertical="center"/>
      <protection hidden="1"/>
    </xf>
    <xf numFmtId="1" fontId="25" fillId="3" borderId="3" xfId="3" applyNumberFormat="1" applyFont="1" applyFill="1" applyBorder="1" applyAlignment="1" applyProtection="1">
      <alignment horizontal="center" vertical="center"/>
      <protection hidden="1"/>
    </xf>
    <xf numFmtId="0" fontId="25" fillId="3" borderId="3" xfId="0" applyFont="1" applyFill="1" applyBorder="1" applyAlignment="1" applyProtection="1">
      <alignment horizontal="center" vertical="center"/>
      <protection hidden="1"/>
    </xf>
    <xf numFmtId="2" fontId="25" fillId="3" borderId="4" xfId="0" applyNumberFormat="1" applyFont="1" applyFill="1" applyBorder="1" applyAlignment="1" applyProtection="1">
      <alignment horizontal="center" vertical="center"/>
      <protection hidden="1"/>
    </xf>
    <xf numFmtId="2" fontId="25" fillId="3" borderId="3" xfId="3" applyNumberFormat="1" applyFont="1" applyFill="1" applyBorder="1" applyAlignment="1" applyProtection="1">
      <alignment horizontal="center" vertical="center"/>
      <protection hidden="1"/>
    </xf>
    <xf numFmtId="1" fontId="25" fillId="3" borderId="17" xfId="3" applyNumberFormat="1" applyFont="1" applyFill="1" applyBorder="1" applyAlignment="1" applyProtection="1">
      <alignment horizontal="center" vertical="center"/>
      <protection hidden="1"/>
    </xf>
    <xf numFmtId="0" fontId="25" fillId="3" borderId="17" xfId="0" applyFont="1" applyFill="1" applyBorder="1" applyAlignment="1" applyProtection="1">
      <alignment horizontal="center" vertical="center"/>
      <protection hidden="1"/>
    </xf>
    <xf numFmtId="2" fontId="25" fillId="3" borderId="18" xfId="0" applyNumberFormat="1" applyFont="1" applyFill="1" applyBorder="1" applyAlignment="1" applyProtection="1">
      <alignment horizontal="center" vertical="center"/>
      <protection hidden="1"/>
    </xf>
    <xf numFmtId="1" fontId="25" fillId="3" borderId="5" xfId="3" applyNumberFormat="1" applyFont="1" applyFill="1" applyBorder="1" applyAlignment="1" applyProtection="1">
      <alignment horizontal="center" vertical="center"/>
      <protection hidden="1"/>
    </xf>
    <xf numFmtId="0" fontId="25" fillId="3" borderId="5" xfId="0" applyFont="1" applyFill="1" applyBorder="1" applyAlignment="1" applyProtection="1">
      <alignment horizontal="center" vertical="center"/>
      <protection hidden="1"/>
    </xf>
    <xf numFmtId="2" fontId="25" fillId="3" borderId="6" xfId="0" applyNumberFormat="1" applyFont="1" applyFill="1" applyBorder="1" applyAlignment="1" applyProtection="1">
      <alignment horizontal="center" vertical="center"/>
      <protection hidden="1"/>
    </xf>
    <xf numFmtId="0" fontId="25" fillId="3" borderId="19" xfId="3" applyFont="1" applyFill="1" applyBorder="1" applyAlignment="1" applyProtection="1">
      <alignment horizontal="center" vertical="center"/>
      <protection hidden="1"/>
    </xf>
    <xf numFmtId="0" fontId="22" fillId="3" borderId="0" xfId="0" applyFont="1" applyFill="1" applyAlignment="1" applyProtection="1">
      <alignment horizontal="left" vertical="center"/>
      <protection hidden="1"/>
    </xf>
    <xf numFmtId="0" fontId="28" fillId="3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29" fillId="3" borderId="0" xfId="0" applyFont="1" applyFill="1" applyAlignment="1" applyProtection="1">
      <alignment horizontal="right" vertical="center"/>
      <protection hidden="1"/>
    </xf>
    <xf numFmtId="0" fontId="9" fillId="2" borderId="0" xfId="4" applyFont="1" applyFill="1" applyAlignment="1" applyProtection="1">
      <alignment horizontal="left" vertical="center"/>
      <protection hidden="1"/>
    </xf>
    <xf numFmtId="0" fontId="5" fillId="2" borderId="0" xfId="0" applyFont="1" applyFill="1" applyAlignment="1" applyProtection="1">
      <alignment vertical="center" wrapText="1"/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alignment vertical="center"/>
      <protection hidden="1"/>
    </xf>
    <xf numFmtId="0" fontId="12" fillId="2" borderId="0" xfId="0" applyFont="1" applyFill="1" applyAlignment="1" applyProtection="1">
      <alignment horizontal="right" vertical="center"/>
      <protection hidden="1"/>
    </xf>
    <xf numFmtId="3" fontId="12" fillId="2" borderId="0" xfId="0" applyNumberFormat="1" applyFont="1" applyFill="1" applyAlignment="1" applyProtection="1">
      <alignment horizontal="center" vertical="center"/>
      <protection hidden="1"/>
    </xf>
    <xf numFmtId="0" fontId="12" fillId="2" borderId="0" xfId="4" applyFont="1" applyFill="1" applyAlignment="1" applyProtection="1">
      <alignment horizontal="left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1" fillId="2" borderId="0" xfId="0" applyFont="1" applyFill="1" applyAlignment="1" applyProtection="1">
      <alignment vertical="center" wrapText="1"/>
      <protection hidden="1"/>
    </xf>
    <xf numFmtId="0" fontId="25" fillId="3" borderId="24" xfId="0" applyFont="1" applyFill="1" applyBorder="1" applyAlignment="1" applyProtection="1">
      <alignment horizontal="center" vertical="center"/>
      <protection hidden="1"/>
    </xf>
    <xf numFmtId="0" fontId="25" fillId="3" borderId="26" xfId="0" applyFont="1" applyFill="1" applyBorder="1" applyAlignment="1" applyProtection="1">
      <alignment horizontal="center" vertical="center"/>
      <protection hidden="1"/>
    </xf>
    <xf numFmtId="2" fontId="25" fillId="3" borderId="9" xfId="0" applyNumberFormat="1" applyFont="1" applyFill="1" applyBorder="1" applyAlignment="1" applyProtection="1">
      <alignment horizontal="center" vertical="center"/>
      <protection hidden="1"/>
    </xf>
    <xf numFmtId="0" fontId="25" fillId="3" borderId="27" xfId="3" applyFont="1" applyFill="1" applyBorder="1" applyAlignment="1" applyProtection="1">
      <alignment horizontal="center" vertical="center"/>
      <protection hidden="1"/>
    </xf>
    <xf numFmtId="49" fontId="25" fillId="3" borderId="0" xfId="4" applyNumberFormat="1" applyFont="1" applyFill="1" applyAlignment="1" applyProtection="1">
      <alignment horizontal="left" vertical="center" indent="1"/>
      <protection hidden="1"/>
    </xf>
    <xf numFmtId="2" fontId="15" fillId="2" borderId="0" xfId="0" applyNumberFormat="1" applyFont="1" applyFill="1" applyAlignment="1" applyProtection="1">
      <alignment vertical="center"/>
      <protection hidden="1"/>
    </xf>
    <xf numFmtId="2" fontId="34" fillId="2" borderId="0" xfId="4" applyNumberFormat="1" applyFont="1" applyFill="1" applyAlignment="1" applyProtection="1">
      <alignment horizontal="center" vertical="center"/>
      <protection hidden="1"/>
    </xf>
    <xf numFmtId="2" fontId="25" fillId="3" borderId="29" xfId="0" applyNumberFormat="1" applyFont="1" applyFill="1" applyBorder="1" applyAlignment="1" applyProtection="1">
      <alignment horizontal="center" vertical="center"/>
      <protection hidden="1"/>
    </xf>
    <xf numFmtId="2" fontId="25" fillId="3" borderId="28" xfId="3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right" vertical="center"/>
      <protection hidden="1"/>
    </xf>
    <xf numFmtId="0" fontId="25" fillId="3" borderId="17" xfId="0" quotePrefix="1" applyFont="1" applyFill="1" applyBorder="1" applyAlignment="1" applyProtection="1">
      <alignment horizontal="center" vertical="center"/>
      <protection hidden="1"/>
    </xf>
    <xf numFmtId="1" fontId="25" fillId="3" borderId="31" xfId="3" applyNumberFormat="1" applyFont="1" applyFill="1" applyBorder="1" applyAlignment="1" applyProtection="1">
      <alignment horizontal="center" vertical="center"/>
      <protection hidden="1"/>
    </xf>
    <xf numFmtId="0" fontId="25" fillId="3" borderId="31" xfId="0" quotePrefix="1" applyFont="1" applyFill="1" applyBorder="1" applyAlignment="1" applyProtection="1">
      <alignment horizontal="center" vertical="center"/>
      <protection hidden="1"/>
    </xf>
    <xf numFmtId="2" fontId="25" fillId="3" borderId="32" xfId="0" applyNumberFormat="1" applyFont="1" applyFill="1" applyBorder="1" applyAlignment="1" applyProtection="1">
      <alignment horizontal="center" vertical="center"/>
      <protection hidden="1"/>
    </xf>
    <xf numFmtId="2" fontId="25" fillId="3" borderId="31" xfId="3" applyNumberFormat="1" applyFont="1" applyFill="1" applyBorder="1" applyAlignment="1" applyProtection="1">
      <alignment horizontal="center" vertical="center"/>
      <protection hidden="1"/>
    </xf>
    <xf numFmtId="0" fontId="35" fillId="3" borderId="0" xfId="0" applyFont="1" applyFill="1" applyAlignment="1" applyProtection="1">
      <alignment vertical="center"/>
      <protection hidden="1"/>
    </xf>
    <xf numFmtId="0" fontId="23" fillId="3" borderId="0" xfId="0" applyFont="1" applyFill="1" applyAlignment="1" applyProtection="1">
      <alignment horizontal="center" vertical="center"/>
      <protection hidden="1"/>
    </xf>
    <xf numFmtId="1" fontId="25" fillId="3" borderId="14" xfId="3" applyNumberFormat="1" applyFont="1" applyFill="1" applyBorder="1" applyAlignment="1" applyProtection="1">
      <alignment horizontal="center" vertical="center"/>
      <protection hidden="1"/>
    </xf>
    <xf numFmtId="0" fontId="25" fillId="3" borderId="14" xfId="0" applyFont="1" applyFill="1" applyBorder="1" applyAlignment="1" applyProtection="1">
      <alignment horizontal="center" vertical="center"/>
      <protection hidden="1"/>
    </xf>
    <xf numFmtId="2" fontId="25" fillId="3" borderId="44" xfId="0" applyNumberFormat="1" applyFont="1" applyFill="1" applyBorder="1" applyAlignment="1" applyProtection="1">
      <alignment horizontal="center" vertical="center"/>
      <protection hidden="1"/>
    </xf>
    <xf numFmtId="1" fontId="25" fillId="3" borderId="19" xfId="3" applyNumberFormat="1" applyFont="1" applyFill="1" applyBorder="1" applyAlignment="1" applyProtection="1">
      <alignment horizontal="center" vertical="center"/>
      <protection hidden="1"/>
    </xf>
    <xf numFmtId="0" fontId="25" fillId="3" borderId="19" xfId="0" applyFont="1" applyFill="1" applyBorder="1" applyAlignment="1" applyProtection="1">
      <alignment horizontal="center" vertical="center"/>
      <protection hidden="1"/>
    </xf>
    <xf numFmtId="2" fontId="25" fillId="3" borderId="46" xfId="3" applyNumberFormat="1" applyFont="1" applyFill="1" applyBorder="1" applyAlignment="1" applyProtection="1">
      <alignment horizontal="center" vertical="center"/>
      <protection hidden="1"/>
    </xf>
    <xf numFmtId="2" fontId="25" fillId="3" borderId="7" xfId="3" applyNumberFormat="1" applyFont="1" applyFill="1" applyBorder="1" applyAlignment="1" applyProtection="1">
      <alignment horizontal="center" vertical="center"/>
      <protection hidden="1"/>
    </xf>
    <xf numFmtId="0" fontId="25" fillId="3" borderId="0" xfId="0" quotePrefix="1" applyFont="1" applyFill="1" applyAlignment="1" applyProtection="1">
      <alignment horizontal="right" vertical="center"/>
      <protection hidden="1"/>
    </xf>
    <xf numFmtId="164" fontId="7" fillId="2" borderId="0" xfId="4" applyNumberFormat="1" applyFont="1" applyFill="1" applyAlignment="1" applyProtection="1">
      <alignment vertical="center" wrapText="1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7" fillId="3" borderId="40" xfId="0" applyFont="1" applyFill="1" applyBorder="1" applyAlignment="1" applyProtection="1">
      <alignment vertical="center"/>
      <protection hidden="1"/>
    </xf>
    <xf numFmtId="0" fontId="31" fillId="3" borderId="0" xfId="2" applyFont="1" applyFill="1" applyAlignment="1" applyProtection="1">
      <alignment vertical="center"/>
      <protection hidden="1"/>
    </xf>
    <xf numFmtId="0" fontId="32" fillId="3" borderId="0" xfId="2" applyFont="1" applyFill="1" applyAlignment="1" applyProtection="1">
      <alignment vertical="center"/>
      <protection hidden="1"/>
    </xf>
    <xf numFmtId="0" fontId="25" fillId="3" borderId="0" xfId="0" quotePrefix="1" applyFont="1" applyFill="1" applyAlignment="1" applyProtection="1">
      <alignment horizontal="left" vertical="center"/>
      <protection hidden="1"/>
    </xf>
    <xf numFmtId="14" fontId="39" fillId="3" borderId="0" xfId="4" applyNumberFormat="1" applyFont="1" applyFill="1" applyAlignment="1" applyProtection="1">
      <alignment horizontal="left" vertical="center"/>
      <protection hidden="1"/>
    </xf>
    <xf numFmtId="0" fontId="40" fillId="3" borderId="0" xfId="0" applyFont="1" applyFill="1" applyAlignment="1" applyProtection="1">
      <alignment horizontal="right" vertical="center"/>
      <protection hidden="1"/>
    </xf>
    <xf numFmtId="49" fontId="25" fillId="3" borderId="53" xfId="4" applyNumberFormat="1" applyFont="1" applyFill="1" applyBorder="1" applyAlignment="1" applyProtection="1">
      <alignment vertical="center"/>
      <protection hidden="1"/>
    </xf>
    <xf numFmtId="49" fontId="7" fillId="3" borderId="47" xfId="4" applyNumberFormat="1" applyFont="1" applyFill="1" applyBorder="1" applyAlignment="1" applyProtection="1">
      <alignment vertical="center"/>
      <protection hidden="1"/>
    </xf>
    <xf numFmtId="49" fontId="27" fillId="3" borderId="47" xfId="4" applyNumberFormat="1" applyFont="1" applyFill="1" applyBorder="1" applyAlignment="1" applyProtection="1">
      <alignment vertical="center"/>
      <protection hidden="1"/>
    </xf>
    <xf numFmtId="49" fontId="27" fillId="3" borderId="0" xfId="4" applyNumberFormat="1" applyFont="1" applyFill="1" applyAlignment="1" applyProtection="1">
      <alignment vertical="center"/>
      <protection hidden="1"/>
    </xf>
    <xf numFmtId="0" fontId="7" fillId="3" borderId="47" xfId="0" applyFont="1" applyFill="1" applyBorder="1" applyAlignment="1" applyProtection="1">
      <alignment vertical="center"/>
      <protection hidden="1"/>
    </xf>
    <xf numFmtId="49" fontId="7" fillId="3" borderId="50" xfId="4" applyNumberFormat="1" applyFont="1" applyFill="1" applyBorder="1" applyAlignment="1" applyProtection="1">
      <alignment horizontal="left" vertical="center"/>
      <protection hidden="1"/>
    </xf>
    <xf numFmtId="49" fontId="7" fillId="3" borderId="0" xfId="4" applyNumberFormat="1" applyFont="1" applyFill="1" applyAlignment="1" applyProtection="1">
      <alignment vertical="center"/>
      <protection hidden="1"/>
    </xf>
    <xf numFmtId="49" fontId="7" fillId="3" borderId="27" xfId="4" applyNumberFormat="1" applyFont="1" applyFill="1" applyBorder="1" applyAlignment="1" applyProtection="1">
      <alignment vertical="center"/>
      <protection hidden="1"/>
    </xf>
    <xf numFmtId="0" fontId="7" fillId="3" borderId="52" xfId="0" applyFont="1" applyFill="1" applyBorder="1" applyAlignment="1" applyProtection="1">
      <alignment vertical="center"/>
      <protection hidden="1"/>
    </xf>
    <xf numFmtId="49" fontId="7" fillId="3" borderId="50" xfId="4" applyNumberFormat="1" applyFont="1" applyFill="1" applyBorder="1" applyAlignment="1" applyProtection="1">
      <alignment horizontal="center" vertical="center"/>
      <protection hidden="1"/>
    </xf>
    <xf numFmtId="49" fontId="41" fillId="3" borderId="0" xfId="4" applyNumberFormat="1" applyFont="1" applyFill="1" applyAlignment="1" applyProtection="1">
      <alignment vertical="center"/>
      <protection hidden="1"/>
    </xf>
    <xf numFmtId="0" fontId="7" fillId="3" borderId="0" xfId="0" applyFont="1" applyFill="1" applyAlignment="1" applyProtection="1">
      <alignment vertical="center"/>
      <protection hidden="1"/>
    </xf>
    <xf numFmtId="14" fontId="7" fillId="3" borderId="47" xfId="4" applyNumberFormat="1" applyFont="1" applyFill="1" applyBorder="1" applyAlignment="1" applyProtection="1">
      <alignment horizontal="left" vertical="center"/>
      <protection hidden="1"/>
    </xf>
    <xf numFmtId="49" fontId="23" fillId="2" borderId="51" xfId="4" applyNumberFormat="1" applyFont="1" applyFill="1" applyBorder="1" applyAlignment="1" applyProtection="1">
      <alignment horizontal="center" vertical="center"/>
      <protection locked="0" hidden="1"/>
    </xf>
    <xf numFmtId="49" fontId="23" fillId="2" borderId="54" xfId="4" applyNumberFormat="1" applyFont="1" applyFill="1" applyBorder="1" applyAlignment="1" applyProtection="1">
      <alignment horizontal="center" vertical="center"/>
      <protection locked="0" hidden="1"/>
    </xf>
    <xf numFmtId="0" fontId="25" fillId="3" borderId="60" xfId="0" applyFont="1" applyFill="1" applyBorder="1" applyAlignment="1" applyProtection="1">
      <alignment horizontal="center" vertical="center"/>
      <protection hidden="1"/>
    </xf>
    <xf numFmtId="0" fontId="25" fillId="3" borderId="46" xfId="0" applyFont="1" applyFill="1" applyBorder="1" applyAlignment="1" applyProtection="1">
      <alignment horizontal="center" vertical="center"/>
      <protection hidden="1"/>
    </xf>
    <xf numFmtId="0" fontId="25" fillId="3" borderId="36" xfId="3" applyFont="1" applyFill="1" applyBorder="1" applyAlignment="1" applyProtection="1">
      <alignment horizontal="center" vertical="center"/>
      <protection hidden="1"/>
    </xf>
    <xf numFmtId="0" fontId="25" fillId="3" borderId="39" xfId="3" applyFont="1" applyFill="1" applyBorder="1" applyAlignment="1" applyProtection="1">
      <alignment horizontal="center" vertical="center"/>
      <protection hidden="1"/>
    </xf>
    <xf numFmtId="0" fontId="25" fillId="3" borderId="0" xfId="3" applyFont="1" applyFill="1" applyAlignment="1" applyProtection="1">
      <alignment horizontal="center" vertical="center"/>
      <protection hidden="1"/>
    </xf>
    <xf numFmtId="0" fontId="28" fillId="3" borderId="0" xfId="0" applyFont="1" applyFill="1" applyAlignment="1" applyProtection="1">
      <alignment horizontal="left" vertical="center"/>
      <protection hidden="1"/>
    </xf>
    <xf numFmtId="0" fontId="23" fillId="3" borderId="0" xfId="0" applyFont="1" applyFill="1" applyAlignment="1" applyProtection="1">
      <alignment horizontal="left" vertical="center"/>
      <protection hidden="1"/>
    </xf>
    <xf numFmtId="0" fontId="38" fillId="3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center" vertical="center"/>
      <protection hidden="1"/>
    </xf>
    <xf numFmtId="0" fontId="25" fillId="3" borderId="0" xfId="0" applyFont="1" applyFill="1" applyAlignment="1">
      <alignment vertical="top" wrapText="1"/>
    </xf>
    <xf numFmtId="0" fontId="2" fillId="3" borderId="0" xfId="0" quotePrefix="1" applyFont="1" applyFill="1" applyAlignment="1" applyProtection="1">
      <alignment vertical="center"/>
      <protection hidden="1"/>
    </xf>
    <xf numFmtId="0" fontId="22" fillId="3" borderId="0" xfId="0" applyFont="1" applyFill="1" applyAlignment="1" applyProtection="1">
      <alignment horizontal="center" vertical="center" textRotation="90"/>
      <protection hidden="1"/>
    </xf>
    <xf numFmtId="0" fontId="27" fillId="3" borderId="0" xfId="0" applyFont="1" applyFill="1" applyAlignment="1" applyProtection="1">
      <alignment horizontal="center" vertical="center"/>
      <protection hidden="1"/>
    </xf>
    <xf numFmtId="1" fontId="25" fillId="3" borderId="0" xfId="3" applyNumberFormat="1" applyFont="1" applyFill="1" applyAlignment="1" applyProtection="1">
      <alignment horizontal="center" vertical="center"/>
      <protection hidden="1"/>
    </xf>
    <xf numFmtId="0" fontId="25" fillId="3" borderId="0" xfId="0" quotePrefix="1" applyFont="1" applyFill="1" applyAlignment="1" applyProtection="1">
      <alignment horizontal="center" vertical="center"/>
      <protection hidden="1"/>
    </xf>
    <xf numFmtId="0" fontId="25" fillId="3" borderId="14" xfId="0" quotePrefix="1" applyFont="1" applyFill="1" applyBorder="1" applyAlignment="1" applyProtection="1">
      <alignment horizontal="center" vertical="center"/>
      <protection hidden="1"/>
    </xf>
    <xf numFmtId="2" fontId="25" fillId="3" borderId="7" xfId="0" applyNumberFormat="1" applyFont="1" applyFill="1" applyBorder="1" applyAlignment="1" applyProtection="1">
      <alignment horizontal="center" vertical="center"/>
      <protection hidden="1"/>
    </xf>
    <xf numFmtId="0" fontId="25" fillId="3" borderId="61" xfId="3" applyFont="1" applyFill="1" applyBorder="1" applyAlignment="1" applyProtection="1">
      <alignment horizontal="center" vertical="center"/>
      <protection hidden="1"/>
    </xf>
    <xf numFmtId="0" fontId="25" fillId="3" borderId="62" xfId="3" applyFont="1" applyFill="1" applyBorder="1" applyAlignment="1" applyProtection="1">
      <alignment horizontal="center" vertical="center"/>
      <protection hidden="1"/>
    </xf>
    <xf numFmtId="0" fontId="25" fillId="3" borderId="63" xfId="3" applyFont="1" applyFill="1" applyBorder="1" applyAlignment="1" applyProtection="1">
      <alignment horizontal="center" vertical="center"/>
      <protection hidden="1"/>
    </xf>
    <xf numFmtId="0" fontId="25" fillId="3" borderId="7" xfId="3" applyFont="1" applyFill="1" applyBorder="1" applyAlignment="1" applyProtection="1">
      <alignment horizontal="center" vertical="center"/>
      <protection hidden="1"/>
    </xf>
    <xf numFmtId="0" fontId="25" fillId="3" borderId="64" xfId="3" applyFont="1" applyFill="1" applyBorder="1" applyAlignment="1" applyProtection="1">
      <alignment horizontal="center" vertical="center"/>
      <protection hidden="1"/>
    </xf>
    <xf numFmtId="0" fontId="25" fillId="3" borderId="65" xfId="3" applyFont="1" applyFill="1" applyBorder="1" applyAlignment="1" applyProtection="1">
      <alignment horizontal="center" vertical="center"/>
      <protection hidden="1"/>
    </xf>
    <xf numFmtId="0" fontId="25" fillId="3" borderId="34" xfId="0" applyFont="1" applyFill="1" applyBorder="1" applyAlignment="1">
      <alignment vertical="top" wrapText="1"/>
    </xf>
    <xf numFmtId="2" fontId="15" fillId="2" borderId="0" xfId="0" applyNumberFormat="1" applyFont="1" applyFill="1" applyAlignment="1" applyProtection="1">
      <alignment vertical="top"/>
      <protection hidden="1"/>
    </xf>
    <xf numFmtId="1" fontId="25" fillId="4" borderId="7" xfId="3" applyNumberFormat="1" applyFont="1" applyFill="1" applyBorder="1" applyAlignment="1" applyProtection="1">
      <alignment horizontal="center" vertical="center"/>
      <protection locked="0" hidden="1"/>
    </xf>
    <xf numFmtId="1" fontId="25" fillId="4" borderId="9" xfId="3" applyNumberFormat="1" applyFont="1" applyFill="1" applyBorder="1" applyAlignment="1" applyProtection="1">
      <alignment horizontal="center" vertical="center"/>
      <protection locked="0" hidden="1"/>
    </xf>
    <xf numFmtId="1" fontId="25" fillId="4" borderId="33" xfId="3" applyNumberFormat="1" applyFont="1" applyFill="1" applyBorder="1" applyAlignment="1" applyProtection="1">
      <alignment horizontal="center" vertical="center"/>
      <protection locked="0" hidden="1"/>
    </xf>
    <xf numFmtId="1" fontId="25" fillId="4" borderId="21" xfId="3" applyNumberFormat="1" applyFont="1" applyFill="1" applyBorder="1" applyAlignment="1" applyProtection="1">
      <alignment horizontal="center" vertical="center"/>
      <protection locked="0" hidden="1"/>
    </xf>
    <xf numFmtId="1" fontId="25" fillId="4" borderId="25" xfId="3" applyNumberFormat="1" applyFont="1" applyFill="1" applyBorder="1" applyAlignment="1" applyProtection="1">
      <alignment horizontal="center" vertical="center"/>
      <protection locked="0" hidden="1"/>
    </xf>
    <xf numFmtId="1" fontId="25" fillId="4" borderId="22" xfId="3" applyNumberFormat="1" applyFont="1" applyFill="1" applyBorder="1" applyAlignment="1" applyProtection="1">
      <alignment horizontal="center" vertical="center"/>
      <protection locked="0" hidden="1"/>
    </xf>
    <xf numFmtId="1" fontId="25" fillId="4" borderId="23" xfId="3" applyNumberFormat="1" applyFont="1" applyFill="1" applyBorder="1" applyAlignment="1" applyProtection="1">
      <alignment horizontal="center" vertical="center"/>
      <protection locked="0" hidden="1"/>
    </xf>
    <xf numFmtId="1" fontId="25" fillId="4" borderId="30" xfId="3" applyNumberFormat="1" applyFont="1" applyFill="1" applyBorder="1" applyAlignment="1" applyProtection="1">
      <alignment horizontal="center" vertical="center"/>
      <protection locked="0" hidden="1"/>
    </xf>
    <xf numFmtId="1" fontId="25" fillId="4" borderId="20" xfId="3" applyNumberFormat="1" applyFont="1" applyFill="1" applyBorder="1" applyAlignment="1" applyProtection="1">
      <alignment horizontal="center" vertical="center"/>
      <protection locked="0" hidden="1"/>
    </xf>
    <xf numFmtId="0" fontId="45" fillId="3" borderId="0" xfId="4" applyFont="1" applyFill="1" applyAlignment="1" applyProtection="1">
      <alignment vertical="center"/>
      <protection hidden="1"/>
    </xf>
    <xf numFmtId="0" fontId="2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3" borderId="0" xfId="0" applyFill="1"/>
    <xf numFmtId="0" fontId="50" fillId="3" borderId="66" xfId="0" applyFont="1" applyFill="1" applyBorder="1" applyAlignment="1">
      <alignment horizontal="left" vertical="center" wrapText="1"/>
    </xf>
    <xf numFmtId="0" fontId="50" fillId="3" borderId="66" xfId="0" applyFont="1" applyFill="1" applyBorder="1" applyAlignment="1">
      <alignment horizontal="left" vertical="center"/>
    </xf>
    <xf numFmtId="0" fontId="50" fillId="3" borderId="66" xfId="0" applyFont="1" applyFill="1" applyBorder="1" applyAlignment="1">
      <alignment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0" fillId="3" borderId="67" xfId="0" applyFill="1" applyBorder="1"/>
    <xf numFmtId="0" fontId="0" fillId="3" borderId="68" xfId="0" applyFill="1" applyBorder="1"/>
    <xf numFmtId="0" fontId="0" fillId="3" borderId="69" xfId="0" applyFill="1" applyBorder="1"/>
    <xf numFmtId="0" fontId="0" fillId="3" borderId="70" xfId="0" applyFill="1" applyBorder="1"/>
    <xf numFmtId="0" fontId="48" fillId="3" borderId="0" xfId="0" applyFont="1" applyFill="1"/>
    <xf numFmtId="0" fontId="0" fillId="3" borderId="71" xfId="0" applyFill="1" applyBorder="1"/>
    <xf numFmtId="0" fontId="47" fillId="3" borderId="0" xfId="0" applyFont="1" applyFill="1"/>
    <xf numFmtId="0" fontId="2" fillId="0" borderId="0" xfId="0" applyFont="1" applyAlignment="1">
      <alignment horizontal="right"/>
    </xf>
    <xf numFmtId="0" fontId="2" fillId="3" borderId="0" xfId="0" applyFont="1" applyFill="1"/>
    <xf numFmtId="0" fontId="2" fillId="3" borderId="0" xfId="0" applyFont="1" applyFill="1" applyAlignment="1">
      <alignment horizontal="right"/>
    </xf>
    <xf numFmtId="0" fontId="52" fillId="3" borderId="0" xfId="0" applyFont="1" applyFill="1" applyAlignment="1">
      <alignment horizontal="left" wrapText="1"/>
    </xf>
    <xf numFmtId="0" fontId="2" fillId="3" borderId="0" xfId="0" applyFont="1" applyFill="1" applyAlignment="1">
      <alignment vertical="top" wrapText="1"/>
    </xf>
    <xf numFmtId="0" fontId="2" fillId="3" borderId="0" xfId="0" applyFont="1" applyFill="1" applyAlignment="1">
      <alignment horizontal="center" vertical="top" wrapText="1"/>
    </xf>
    <xf numFmtId="0" fontId="0" fillId="3" borderId="72" xfId="0" applyFill="1" applyBorder="1"/>
    <xf numFmtId="0" fontId="0" fillId="3" borderId="73" xfId="0" applyFill="1" applyBorder="1"/>
    <xf numFmtId="0" fontId="0" fillId="3" borderId="74" xfId="0" applyFill="1" applyBorder="1"/>
    <xf numFmtId="0" fontId="53" fillId="3" borderId="66" xfId="0" applyFont="1" applyFill="1" applyBorder="1" applyAlignment="1">
      <alignment horizontal="left" vertical="center"/>
    </xf>
    <xf numFmtId="0" fontId="54" fillId="3" borderId="71" xfId="0" applyFont="1" applyFill="1" applyBorder="1"/>
    <xf numFmtId="0" fontId="27" fillId="3" borderId="40" xfId="0" applyFont="1" applyFill="1" applyBorder="1" applyAlignment="1" applyProtection="1">
      <alignment horizontal="left" vertical="center"/>
      <protection hidden="1"/>
    </xf>
    <xf numFmtId="0" fontId="27" fillId="3" borderId="41" xfId="0" applyFont="1" applyFill="1" applyBorder="1" applyAlignment="1" applyProtection="1">
      <alignment horizontal="left" vertical="center"/>
      <protection hidden="1"/>
    </xf>
    <xf numFmtId="0" fontId="27" fillId="3" borderId="42" xfId="0" applyFont="1" applyFill="1" applyBorder="1" applyAlignment="1" applyProtection="1">
      <alignment horizontal="left" vertical="center"/>
      <protection hidden="1"/>
    </xf>
    <xf numFmtId="0" fontId="25" fillId="3" borderId="35" xfId="3" applyFont="1" applyFill="1" applyBorder="1" applyAlignment="1" applyProtection="1">
      <alignment horizontal="left" vertical="center"/>
      <protection hidden="1"/>
    </xf>
    <xf numFmtId="0" fontId="25" fillId="3" borderId="36" xfId="3" applyFont="1" applyFill="1" applyBorder="1" applyAlignment="1" applyProtection="1">
      <alignment horizontal="left" vertical="center"/>
      <protection hidden="1"/>
    </xf>
    <xf numFmtId="0" fontId="25" fillId="3" borderId="37" xfId="3" applyFont="1" applyFill="1" applyBorder="1" applyAlignment="1" applyProtection="1">
      <alignment horizontal="left" vertical="center"/>
      <protection hidden="1"/>
    </xf>
    <xf numFmtId="0" fontId="25" fillId="3" borderId="38" xfId="3" applyFont="1" applyFill="1" applyBorder="1" applyAlignment="1" applyProtection="1">
      <alignment horizontal="left" vertical="center"/>
      <protection hidden="1"/>
    </xf>
    <xf numFmtId="0" fontId="25" fillId="3" borderId="39" xfId="3" applyFont="1" applyFill="1" applyBorder="1" applyAlignment="1" applyProtection="1">
      <alignment horizontal="left" vertical="center"/>
      <protection hidden="1"/>
    </xf>
    <xf numFmtId="0" fontId="25" fillId="3" borderId="8" xfId="3" applyFont="1" applyFill="1" applyBorder="1" applyAlignment="1" applyProtection="1">
      <alignment horizontal="left" vertical="center"/>
      <protection hidden="1"/>
    </xf>
    <xf numFmtId="0" fontId="23" fillId="3" borderId="0" xfId="5" applyFont="1" applyFill="1" applyAlignment="1" applyProtection="1">
      <alignment horizontal="left"/>
      <protection hidden="1"/>
    </xf>
    <xf numFmtId="0" fontId="25" fillId="3" borderId="0" xfId="0" applyFont="1" applyFill="1" applyAlignment="1" applyProtection="1">
      <alignment vertical="center"/>
      <protection hidden="1"/>
    </xf>
    <xf numFmtId="0" fontId="25" fillId="3" borderId="0" xfId="0" applyFont="1" applyFill="1" applyAlignment="1" applyProtection="1">
      <alignment horizontal="center" vertical="center"/>
      <protection hidden="1"/>
    </xf>
    <xf numFmtId="2" fontId="25" fillId="3" borderId="0" xfId="0" applyNumberFormat="1" applyFont="1" applyFill="1" applyAlignment="1" applyProtection="1">
      <alignment horizontal="center" vertical="center"/>
      <protection hidden="1"/>
    </xf>
    <xf numFmtId="2" fontId="25" fillId="3" borderId="0" xfId="3" applyNumberFormat="1" applyFont="1" applyFill="1" applyAlignment="1" applyProtection="1">
      <alignment horizontal="center" vertical="center"/>
      <protection hidden="1"/>
    </xf>
    <xf numFmtId="0" fontId="23" fillId="3" borderId="40" xfId="5" applyFont="1" applyFill="1" applyBorder="1" applyAlignment="1" applyProtection="1">
      <alignment horizontal="left" vertical="center"/>
      <protection hidden="1"/>
    </xf>
    <xf numFmtId="0" fontId="22" fillId="3" borderId="41" xfId="5" applyFont="1" applyFill="1" applyBorder="1" applyAlignment="1" applyProtection="1">
      <alignment horizontal="center" vertical="center" textRotation="90"/>
      <protection hidden="1"/>
    </xf>
    <xf numFmtId="0" fontId="27" fillId="3" borderId="41" xfId="5" applyFont="1" applyFill="1" applyBorder="1" applyAlignment="1" applyProtection="1">
      <alignment horizontal="center" vertical="center"/>
      <protection hidden="1"/>
    </xf>
    <xf numFmtId="1" fontId="25" fillId="3" borderId="41" xfId="3" applyNumberFormat="1" applyFont="1" applyFill="1" applyBorder="1" applyAlignment="1" applyProtection="1">
      <alignment horizontal="center" vertical="center"/>
      <protection hidden="1"/>
    </xf>
    <xf numFmtId="0" fontId="25" fillId="3" borderId="41" xfId="5" applyFont="1" applyFill="1" applyBorder="1" applyAlignment="1" applyProtection="1">
      <alignment horizontal="center" vertical="center"/>
      <protection hidden="1"/>
    </xf>
    <xf numFmtId="2" fontId="25" fillId="3" borderId="41" xfId="5" applyNumberFormat="1" applyFont="1" applyFill="1" applyBorder="1" applyAlignment="1" applyProtection="1">
      <alignment horizontal="center" vertical="center"/>
      <protection hidden="1"/>
    </xf>
    <xf numFmtId="0" fontId="35" fillId="3" borderId="0" xfId="0" applyFont="1" applyFill="1" applyAlignment="1" applyProtection="1">
      <alignment vertical="center" wrapText="1"/>
      <protection hidden="1"/>
    </xf>
    <xf numFmtId="0" fontId="23" fillId="0" borderId="0" xfId="0" applyFont="1" applyAlignment="1" applyProtection="1">
      <alignment vertical="center"/>
      <protection hidden="1"/>
    </xf>
    <xf numFmtId="1" fontId="25" fillId="0" borderId="0" xfId="3" applyNumberFormat="1" applyFont="1" applyAlignment="1" applyProtection="1">
      <alignment horizontal="center" vertical="center"/>
      <protection locked="0" hidden="1"/>
    </xf>
    <xf numFmtId="0" fontId="55" fillId="3" borderId="73" xfId="0" applyFont="1" applyFill="1" applyBorder="1" applyAlignment="1">
      <alignment horizontal="right"/>
    </xf>
    <xf numFmtId="0" fontId="0" fillId="4" borderId="0" xfId="0" applyFill="1" applyAlignment="1" applyProtection="1">
      <alignment horizontal="left"/>
      <protection locked="0"/>
    </xf>
    <xf numFmtId="0" fontId="2" fillId="3" borderId="0" xfId="0" applyFont="1" applyFill="1" applyAlignment="1">
      <alignment horizontal="center" vertical="top" wrapText="1"/>
    </xf>
    <xf numFmtId="0" fontId="2" fillId="3" borderId="0" xfId="0" applyFont="1" applyFill="1" applyAlignment="1">
      <alignment horizontal="right" vertical="center" wrapText="1"/>
    </xf>
    <xf numFmtId="0" fontId="47" fillId="4" borderId="0" xfId="0" applyFont="1" applyFill="1" applyAlignment="1" applyProtection="1">
      <alignment horizontal="right"/>
      <protection locked="0"/>
    </xf>
    <xf numFmtId="0" fontId="45" fillId="3" borderId="0" xfId="4" applyFont="1" applyFill="1" applyAlignment="1" applyProtection="1">
      <alignment horizontal="right" vertical="center"/>
      <protection hidden="1"/>
    </xf>
    <xf numFmtId="49" fontId="23" fillId="2" borderId="48" xfId="4" applyNumberFormat="1" applyFont="1" applyFill="1" applyBorder="1" applyAlignment="1" applyProtection="1">
      <alignment horizontal="left" vertical="center"/>
      <protection locked="0" hidden="1"/>
    </xf>
    <xf numFmtId="0" fontId="27" fillId="3" borderId="45" xfId="0" applyFont="1" applyFill="1" applyBorder="1" applyAlignment="1" applyProtection="1">
      <alignment horizontal="center" vertical="center"/>
      <protection hidden="1"/>
    </xf>
    <xf numFmtId="0" fontId="27" fillId="3" borderId="10" xfId="0" applyFont="1" applyFill="1" applyBorder="1" applyAlignment="1" applyProtection="1">
      <alignment horizontal="center" vertical="center"/>
      <protection hidden="1"/>
    </xf>
    <xf numFmtId="0" fontId="27" fillId="3" borderId="4" xfId="0" applyFont="1" applyFill="1" applyBorder="1" applyAlignment="1" applyProtection="1">
      <alignment horizontal="center" vertical="center"/>
      <protection hidden="1"/>
    </xf>
    <xf numFmtId="49" fontId="23" fillId="2" borderId="10" xfId="4" applyNumberFormat="1" applyFont="1" applyFill="1" applyBorder="1" applyAlignment="1" applyProtection="1">
      <alignment horizontal="center" vertical="center"/>
      <protection locked="0" hidden="1"/>
    </xf>
    <xf numFmtId="0" fontId="23" fillId="2" borderId="57" xfId="0" applyFont="1" applyFill="1" applyBorder="1" applyAlignment="1" applyProtection="1">
      <alignment horizontal="left" vertical="center"/>
      <protection locked="0" hidden="1"/>
    </xf>
    <xf numFmtId="0" fontId="27" fillId="3" borderId="35" xfId="0" applyFont="1" applyFill="1" applyBorder="1" applyAlignment="1" applyProtection="1">
      <alignment horizontal="center" vertical="center"/>
      <protection hidden="1"/>
    </xf>
    <xf numFmtId="0" fontId="27" fillId="3" borderId="36" xfId="0" applyFont="1" applyFill="1" applyBorder="1" applyAlignment="1" applyProtection="1">
      <alignment horizontal="center" vertical="center"/>
      <protection hidden="1"/>
    </xf>
    <xf numFmtId="0" fontId="27" fillId="3" borderId="37" xfId="0" applyFont="1" applyFill="1" applyBorder="1" applyAlignment="1" applyProtection="1">
      <alignment horizontal="center" vertical="center"/>
      <protection hidden="1"/>
    </xf>
    <xf numFmtId="0" fontId="22" fillId="3" borderId="35" xfId="0" applyFont="1" applyFill="1" applyBorder="1" applyAlignment="1" applyProtection="1">
      <alignment horizontal="center" vertical="center" textRotation="90"/>
      <protection hidden="1"/>
    </xf>
    <xf numFmtId="0" fontId="22" fillId="3" borderId="43" xfId="0" applyFont="1" applyFill="1" applyBorder="1" applyAlignment="1" applyProtection="1">
      <alignment horizontal="center" vertical="center" textRotation="90"/>
      <protection hidden="1"/>
    </xf>
    <xf numFmtId="0" fontId="22" fillId="3" borderId="38" xfId="0" applyFont="1" applyFill="1" applyBorder="1" applyAlignment="1" applyProtection="1">
      <alignment horizontal="center" vertical="center" textRotation="90"/>
      <protection hidden="1"/>
    </xf>
    <xf numFmtId="0" fontId="22" fillId="3" borderId="37" xfId="0" applyFont="1" applyFill="1" applyBorder="1" applyAlignment="1" applyProtection="1">
      <alignment horizontal="center" vertical="center" textRotation="90"/>
      <protection hidden="1"/>
    </xf>
    <xf numFmtId="0" fontId="22" fillId="3" borderId="34" xfId="0" applyFont="1" applyFill="1" applyBorder="1" applyAlignment="1" applyProtection="1">
      <alignment horizontal="center" vertical="center" textRotation="90"/>
      <protection hidden="1"/>
    </xf>
    <xf numFmtId="0" fontId="22" fillId="3" borderId="8" xfId="0" applyFont="1" applyFill="1" applyBorder="1" applyAlignment="1" applyProtection="1">
      <alignment horizontal="center" vertical="center" textRotation="90"/>
      <protection hidden="1"/>
    </xf>
    <xf numFmtId="49" fontId="23" fillId="2" borderId="48" xfId="4" applyNumberFormat="1" applyFont="1" applyFill="1" applyBorder="1" applyAlignment="1" applyProtection="1">
      <alignment horizontal="left" vertical="center"/>
      <protection locked="0"/>
    </xf>
    <xf numFmtId="49" fontId="7" fillId="3" borderId="47" xfId="4" applyNumberFormat="1" applyFont="1" applyFill="1" applyBorder="1" applyAlignment="1" applyProtection="1">
      <alignment vertical="center"/>
      <protection hidden="1"/>
    </xf>
    <xf numFmtId="49" fontId="23" fillId="2" borderId="10" xfId="4" applyNumberFormat="1" applyFont="1" applyFill="1" applyBorder="1" applyAlignment="1" applyProtection="1">
      <alignment horizontal="left" vertical="center"/>
      <protection locked="0" hidden="1"/>
    </xf>
    <xf numFmtId="0" fontId="22" fillId="2" borderId="11" xfId="0" applyFont="1" applyFill="1" applyBorder="1" applyAlignment="1" applyProtection="1">
      <alignment horizontal="center" vertical="center"/>
      <protection locked="0" hidden="1"/>
    </xf>
    <xf numFmtId="0" fontId="23" fillId="2" borderId="59" xfId="0" applyFont="1" applyFill="1" applyBorder="1" applyAlignment="1" applyProtection="1">
      <alignment horizontal="center" vertical="center"/>
      <protection locked="0" hidden="1"/>
    </xf>
    <xf numFmtId="49" fontId="23" fillId="2" borderId="49" xfId="4" applyNumberFormat="1" applyFont="1" applyFill="1" applyBorder="1" applyAlignment="1" applyProtection="1">
      <alignment horizontal="left" vertical="center"/>
      <protection locked="0" hidden="1"/>
    </xf>
    <xf numFmtId="0" fontId="27" fillId="3" borderId="38" xfId="0" applyFont="1" applyFill="1" applyBorder="1" applyAlignment="1" applyProtection="1">
      <alignment horizontal="center" vertical="center"/>
      <protection hidden="1"/>
    </xf>
    <xf numFmtId="0" fontId="27" fillId="3" borderId="39" xfId="0" applyFont="1" applyFill="1" applyBorder="1" applyAlignment="1" applyProtection="1">
      <alignment horizontal="center" vertical="center"/>
      <protection hidden="1"/>
    </xf>
    <xf numFmtId="0" fontId="27" fillId="3" borderId="8" xfId="0" applyFont="1" applyFill="1" applyBorder="1" applyAlignment="1" applyProtection="1">
      <alignment horizontal="center" vertical="center"/>
      <protection hidden="1"/>
    </xf>
    <xf numFmtId="0" fontId="23" fillId="2" borderId="56" xfId="0" applyFont="1" applyFill="1" applyBorder="1" applyAlignment="1" applyProtection="1">
      <alignment horizontal="left" vertical="center"/>
      <protection locked="0" hidden="1"/>
    </xf>
    <xf numFmtId="49" fontId="23" fillId="2" borderId="0" xfId="4" applyNumberFormat="1" applyFont="1" applyFill="1" applyAlignment="1" applyProtection="1">
      <alignment horizontal="left" vertical="center"/>
      <protection locked="0" hidden="1"/>
    </xf>
    <xf numFmtId="0" fontId="23" fillId="2" borderId="53" xfId="0" applyFont="1" applyFill="1" applyBorder="1" applyAlignment="1" applyProtection="1">
      <alignment horizontal="center" vertical="center"/>
      <protection locked="0" hidden="1"/>
    </xf>
    <xf numFmtId="0" fontId="23" fillId="2" borderId="55" xfId="0" applyFont="1" applyFill="1" applyBorder="1" applyAlignment="1" applyProtection="1">
      <alignment horizontal="center" vertical="center"/>
      <protection locked="0" hidden="1"/>
    </xf>
    <xf numFmtId="49" fontId="23" fillId="2" borderId="58" xfId="4" applyNumberFormat="1" applyFont="1" applyFill="1" applyBorder="1" applyAlignment="1" applyProtection="1">
      <alignment horizontal="left" vertical="center"/>
      <protection locked="0" hidden="1"/>
    </xf>
    <xf numFmtId="49" fontId="33" fillId="3" borderId="0" xfId="4" applyNumberFormat="1" applyFont="1" applyFill="1" applyAlignment="1" applyProtection="1">
      <alignment horizontal="left" vertical="center"/>
      <protection hidden="1"/>
    </xf>
    <xf numFmtId="0" fontId="25" fillId="3" borderId="35" xfId="3" applyFont="1" applyFill="1" applyBorder="1" applyAlignment="1" applyProtection="1">
      <alignment horizontal="center" vertical="center"/>
      <protection hidden="1"/>
    </xf>
    <xf numFmtId="0" fontId="25" fillId="3" borderId="36" xfId="3" applyFont="1" applyFill="1" applyBorder="1" applyAlignment="1" applyProtection="1">
      <alignment horizontal="center" vertical="center"/>
      <protection hidden="1"/>
    </xf>
    <xf numFmtId="0" fontId="25" fillId="3" borderId="37" xfId="3" applyFont="1" applyFill="1" applyBorder="1" applyAlignment="1" applyProtection="1">
      <alignment horizontal="center" vertical="center"/>
      <protection hidden="1"/>
    </xf>
    <xf numFmtId="0" fontId="25" fillId="3" borderId="43" xfId="3" applyFont="1" applyFill="1" applyBorder="1" applyAlignment="1" applyProtection="1">
      <alignment horizontal="center" vertical="center"/>
      <protection hidden="1"/>
    </xf>
    <xf numFmtId="0" fontId="25" fillId="3" borderId="0" xfId="3" applyFont="1" applyFill="1" applyAlignment="1" applyProtection="1">
      <alignment horizontal="center" vertical="center"/>
      <protection hidden="1"/>
    </xf>
    <xf numFmtId="0" fontId="25" fillId="3" borderId="34" xfId="3" applyFont="1" applyFill="1" applyBorder="1" applyAlignment="1" applyProtection="1">
      <alignment horizontal="center" vertical="center"/>
      <protection hidden="1"/>
    </xf>
    <xf numFmtId="49" fontId="25" fillId="4" borderId="41" xfId="3" applyNumberFormat="1" applyFont="1" applyFill="1" applyBorder="1" applyAlignment="1" applyProtection="1">
      <alignment horizontal="center" vertical="center"/>
      <protection locked="0" hidden="1"/>
    </xf>
    <xf numFmtId="49" fontId="25" fillId="4" borderId="42" xfId="3" applyNumberFormat="1" applyFont="1" applyFill="1" applyBorder="1" applyAlignment="1" applyProtection="1">
      <alignment horizontal="center" vertical="center"/>
      <protection locked="0" hidden="1"/>
    </xf>
    <xf numFmtId="0" fontId="22" fillId="3" borderId="35" xfId="0" applyFont="1" applyFill="1" applyBorder="1" applyAlignment="1" applyProtection="1">
      <alignment horizontal="left" vertical="center"/>
      <protection hidden="1"/>
    </xf>
    <xf numFmtId="0" fontId="22" fillId="3" borderId="36" xfId="0" applyFont="1" applyFill="1" applyBorder="1" applyAlignment="1" applyProtection="1">
      <alignment horizontal="left" vertical="center"/>
      <protection hidden="1"/>
    </xf>
    <xf numFmtId="0" fontId="22" fillId="3" borderId="37" xfId="0" applyFont="1" applyFill="1" applyBorder="1" applyAlignment="1" applyProtection="1">
      <alignment horizontal="left" vertical="center"/>
      <protection hidden="1"/>
    </xf>
    <xf numFmtId="0" fontId="22" fillId="3" borderId="43" xfId="0" applyFont="1" applyFill="1" applyBorder="1" applyAlignment="1" applyProtection="1">
      <alignment horizontal="left" vertical="center"/>
      <protection hidden="1"/>
    </xf>
    <xf numFmtId="0" fontId="22" fillId="3" borderId="0" xfId="0" applyFont="1" applyFill="1" applyAlignment="1" applyProtection="1">
      <alignment horizontal="left" vertical="center"/>
      <protection hidden="1"/>
    </xf>
    <xf numFmtId="0" fontId="22" fillId="3" borderId="34" xfId="0" applyFont="1" applyFill="1" applyBorder="1" applyAlignment="1" applyProtection="1">
      <alignment horizontal="left" vertical="center"/>
      <protection hidden="1"/>
    </xf>
    <xf numFmtId="0" fontId="22" fillId="3" borderId="38" xfId="0" applyFont="1" applyFill="1" applyBorder="1" applyAlignment="1" applyProtection="1">
      <alignment horizontal="left" vertical="center"/>
      <protection hidden="1"/>
    </xf>
    <xf numFmtId="0" fontId="22" fillId="3" borderId="39" xfId="0" applyFont="1" applyFill="1" applyBorder="1" applyAlignment="1" applyProtection="1">
      <alignment horizontal="left" vertical="center"/>
      <protection hidden="1"/>
    </xf>
    <xf numFmtId="0" fontId="22" fillId="3" borderId="8" xfId="0" applyFont="1" applyFill="1" applyBorder="1" applyAlignment="1" applyProtection="1">
      <alignment horizontal="left" vertical="center"/>
      <protection hidden="1"/>
    </xf>
    <xf numFmtId="0" fontId="35" fillId="3" borderId="0" xfId="0" applyFont="1" applyFill="1" applyAlignment="1" applyProtection="1">
      <alignment horizontal="left" vertical="top" wrapText="1"/>
      <protection hidden="1"/>
    </xf>
    <xf numFmtId="164" fontId="27" fillId="3" borderId="0" xfId="4" applyNumberFormat="1" applyFont="1" applyFill="1" applyAlignment="1" applyProtection="1">
      <alignment horizontal="left" vertical="center" wrapText="1"/>
      <protection hidden="1"/>
    </xf>
    <xf numFmtId="164" fontId="30" fillId="3" borderId="0" xfId="4" applyNumberFormat="1" applyFont="1" applyFill="1" applyAlignment="1" applyProtection="1">
      <alignment horizontal="center" vertical="center" wrapText="1"/>
      <protection hidden="1"/>
    </xf>
    <xf numFmtId="0" fontId="25" fillId="3" borderId="0" xfId="0" applyFont="1" applyFill="1" applyAlignment="1" applyProtection="1">
      <alignment horizontal="left" vertical="top" wrapText="1"/>
      <protection hidden="1"/>
    </xf>
    <xf numFmtId="0" fontId="25" fillId="3" borderId="0" xfId="0" applyFont="1" applyFill="1" applyAlignment="1" applyProtection="1">
      <alignment horizontal="left" vertical="top"/>
      <protection hidden="1"/>
    </xf>
    <xf numFmtId="0" fontId="35" fillId="3" borderId="0" xfId="0" applyFont="1" applyFill="1" applyAlignment="1" applyProtection="1">
      <alignment horizontal="left" vertical="center" wrapText="1"/>
      <protection hidden="1"/>
    </xf>
    <xf numFmtId="0" fontId="35" fillId="3" borderId="57" xfId="0" applyFont="1" applyFill="1" applyBorder="1" applyAlignment="1" applyProtection="1">
      <alignment horizontal="left" vertical="center" wrapText="1"/>
      <protection hidden="1"/>
    </xf>
  </cellXfs>
  <cellStyles count="6">
    <cellStyle name="Euro" xfId="1" xr:uid="{00000000-0005-0000-0000-000000000000}"/>
    <cellStyle name="Lien hypertexte" xfId="2" builtinId="8"/>
    <cellStyle name="Normal" xfId="0" builtinId="0"/>
    <cellStyle name="Standard 2" xfId="5" xr:uid="{EF69D509-AE35-46F6-971B-8B7BB375CBB6}"/>
    <cellStyle name="Standard_Acitop-Spezifikationen Jan 041" xfId="3" xr:uid="{00000000-0005-0000-0000-000003000000}"/>
    <cellStyle name="Standard_Tabelle1" xfId="4" xr:uid="{00000000-0005-0000-0000-000004000000}"/>
  </cellStyles>
  <dxfs count="2">
    <dxf>
      <fill>
        <patternFill>
          <bgColor indexed="51"/>
        </patternFill>
      </fill>
    </dxf>
    <dxf>
      <fill>
        <patternFill>
          <bgColor indexed="5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3" Type="http://schemas.openxmlformats.org/officeDocument/2006/relationships/image" Target="../media/image10.png"/><Relationship Id="rId7" Type="http://schemas.openxmlformats.org/officeDocument/2006/relationships/image" Target="../media/image13.emf"/><Relationship Id="rId2" Type="http://schemas.openxmlformats.org/officeDocument/2006/relationships/image" Target="../media/image9.png"/><Relationship Id="rId1" Type="http://schemas.openxmlformats.org/officeDocument/2006/relationships/image" Target="../media/image8.emf"/><Relationship Id="rId6" Type="http://schemas.openxmlformats.org/officeDocument/2006/relationships/image" Target="../media/image2.png"/><Relationship Id="rId11" Type="http://schemas.openxmlformats.org/officeDocument/2006/relationships/image" Target="../media/image5.png"/><Relationship Id="rId5" Type="http://schemas.openxmlformats.org/officeDocument/2006/relationships/image" Target="../media/image12.emf"/><Relationship Id="rId10" Type="http://schemas.openxmlformats.org/officeDocument/2006/relationships/image" Target="../media/image4.jpeg"/><Relationship Id="rId4" Type="http://schemas.openxmlformats.org/officeDocument/2006/relationships/image" Target="../media/image11.png"/><Relationship Id="rId9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1.png"/><Relationship Id="rId1" Type="http://schemas.openxmlformats.org/officeDocument/2006/relationships/image" Target="../media/image12.emf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64278</xdr:colOff>
          <xdr:row>26</xdr:row>
          <xdr:rowOff>68904</xdr:rowOff>
        </xdr:from>
        <xdr:to>
          <xdr:col>4</xdr:col>
          <xdr:colOff>16653</xdr:colOff>
          <xdr:row>26</xdr:row>
          <xdr:rowOff>1360994</xdr:rowOff>
        </xdr:to>
        <xdr:pic>
          <xdr:nvPicPr>
            <xdr:cNvPr id="1032" name="Grafik 11">
              <a:extLst>
                <a:ext uri="{FF2B5EF4-FFF2-40B4-BE49-F238E27FC236}">
                  <a16:creationId xmlns:a16="http://schemas.microsoft.com/office/drawing/2014/main" id="{BFA2E297-19F6-B1D4-ED83-1022D8DF862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icture2" spid="_x0000_s1218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t="1776" r="25914" b="1567"/>
            <a:stretch>
              <a:fillRect/>
            </a:stretch>
          </xdr:blipFill>
          <xdr:spPr bwMode="auto">
            <a:xfrm>
              <a:off x="453384" y="6481053"/>
              <a:ext cx="2124886" cy="12889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724530</xdr:colOff>
      <xdr:row>26</xdr:row>
      <xdr:rowOff>662087</xdr:rowOff>
    </xdr:from>
    <xdr:to>
      <xdr:col>1</xdr:col>
      <xdr:colOff>880463</xdr:colOff>
      <xdr:row>26</xdr:row>
      <xdr:rowOff>884648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3D559C4D-DA53-4E5E-AC7D-7BA3AE39C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5055" y="7072412"/>
          <a:ext cx="155933" cy="2225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383973</xdr:colOff>
          <xdr:row>21</xdr:row>
          <xdr:rowOff>107949</xdr:rowOff>
        </xdr:from>
        <xdr:to>
          <xdr:col>4</xdr:col>
          <xdr:colOff>18848</xdr:colOff>
          <xdr:row>21</xdr:row>
          <xdr:rowOff>1400106</xdr:rowOff>
        </xdr:to>
        <xdr:pic>
          <xdr:nvPicPr>
            <xdr:cNvPr id="14" name="Grafik 13">
              <a:extLst>
                <a:ext uri="{FF2B5EF4-FFF2-40B4-BE49-F238E27FC236}">
                  <a16:creationId xmlns:a16="http://schemas.microsoft.com/office/drawing/2014/main" id="{995C8FFB-11AD-4F84-84E8-209D738EDB5F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icture1" spid="_x0000_s1219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l="-1000" t="718" r="37778" b="1205"/>
            <a:stretch>
              <a:fillRect/>
            </a:stretch>
          </xdr:blipFill>
          <xdr:spPr>
            <a:xfrm>
              <a:off x="789292" y="3823375"/>
              <a:ext cx="1904662" cy="1298507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4</xdr:col>
      <xdr:colOff>8405</xdr:colOff>
      <xdr:row>21</xdr:row>
      <xdr:rowOff>414618</xdr:rowOff>
    </xdr:from>
    <xdr:to>
      <xdr:col>4</xdr:col>
      <xdr:colOff>19611</xdr:colOff>
      <xdr:row>21</xdr:row>
      <xdr:rowOff>1081368</xdr:rowOff>
    </xdr:to>
    <xdr:cxnSp macro="">
      <xdr:nvCxnSpPr>
        <xdr:cNvPr id="3" name="Gerade Verbindung mit Pfeil 2">
          <a:extLst>
            <a:ext uri="{FF2B5EF4-FFF2-40B4-BE49-F238E27FC236}">
              <a16:creationId xmlns:a16="http://schemas.microsoft.com/office/drawing/2014/main" id="{E360CEC3-2D03-4481-A13D-9FBE36BB9F36}"/>
            </a:ext>
          </a:extLst>
        </xdr:cNvPr>
        <xdr:cNvCxnSpPr/>
      </xdr:nvCxnSpPr>
      <xdr:spPr bwMode="auto">
        <a:xfrm>
          <a:off x="2568949" y="4140574"/>
          <a:ext cx="11206" cy="666750"/>
        </a:xfrm>
        <a:prstGeom prst="straightConnector1">
          <a:avLst/>
        </a:prstGeom>
        <a:ln>
          <a:headEnd type="triangle" w="med" len="med"/>
          <a:tailEnd type="triangle" w="med" len="med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3175</xdr:colOff>
      <xdr:row>26</xdr:row>
      <xdr:rowOff>323850</xdr:rowOff>
    </xdr:from>
    <xdr:to>
      <xdr:col>4</xdr:col>
      <xdr:colOff>8405</xdr:colOff>
      <xdr:row>26</xdr:row>
      <xdr:rowOff>1100978</xdr:rowOff>
    </xdr:to>
    <xdr:cxnSp macro="">
      <xdr:nvCxnSpPr>
        <xdr:cNvPr id="8" name="Gerade Verbindung mit Pfeil 7">
          <a:extLst>
            <a:ext uri="{FF2B5EF4-FFF2-40B4-BE49-F238E27FC236}">
              <a16:creationId xmlns:a16="http://schemas.microsoft.com/office/drawing/2014/main" id="{11B8E318-C880-43BB-AE51-31408D2F46C2}"/>
            </a:ext>
          </a:extLst>
        </xdr:cNvPr>
        <xdr:cNvCxnSpPr/>
      </xdr:nvCxnSpPr>
      <xdr:spPr bwMode="auto">
        <a:xfrm>
          <a:off x="2563719" y="6742019"/>
          <a:ext cx="5230" cy="777128"/>
        </a:xfrm>
        <a:prstGeom prst="straightConnector1">
          <a:avLst/>
        </a:prstGeom>
        <a:ln>
          <a:headEnd type="triangle" w="med" len="med"/>
          <a:tailEnd type="triangle" w="med" len="med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139700</xdr:colOff>
      <xdr:row>26</xdr:row>
      <xdr:rowOff>330200</xdr:rowOff>
    </xdr:from>
    <xdr:to>
      <xdr:col>4</xdr:col>
      <xdr:colOff>184150</xdr:colOff>
      <xdr:row>26</xdr:row>
      <xdr:rowOff>330200</xdr:rowOff>
    </xdr:to>
    <xdr:cxnSp macro="">
      <xdr:nvCxnSpPr>
        <xdr:cNvPr id="6" name="Gerader Verbinder 5">
          <a:extLst>
            <a:ext uri="{FF2B5EF4-FFF2-40B4-BE49-F238E27FC236}">
              <a16:creationId xmlns:a16="http://schemas.microsoft.com/office/drawing/2014/main" id="{B2E8807B-15B0-4840-9446-6E937CA2FBF5}"/>
            </a:ext>
          </a:extLst>
        </xdr:cNvPr>
        <xdr:cNvCxnSpPr/>
      </xdr:nvCxnSpPr>
      <xdr:spPr bwMode="auto">
        <a:xfrm>
          <a:off x="2425700" y="6718300"/>
          <a:ext cx="444500" cy="0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203981</xdr:colOff>
      <xdr:row>26</xdr:row>
      <xdr:rowOff>1110859</xdr:rowOff>
    </xdr:from>
    <xdr:to>
      <xdr:col>4</xdr:col>
      <xdr:colOff>248431</xdr:colOff>
      <xdr:row>26</xdr:row>
      <xdr:rowOff>1110859</xdr:rowOff>
    </xdr:to>
    <xdr:cxnSp macro="">
      <xdr:nvCxnSpPr>
        <xdr:cNvPr id="15" name="Gerader Verbinder 14">
          <a:extLst>
            <a:ext uri="{FF2B5EF4-FFF2-40B4-BE49-F238E27FC236}">
              <a16:creationId xmlns:a16="http://schemas.microsoft.com/office/drawing/2014/main" id="{C95935B9-2599-40F1-B152-88D598282C36}"/>
            </a:ext>
          </a:extLst>
        </xdr:cNvPr>
        <xdr:cNvCxnSpPr/>
      </xdr:nvCxnSpPr>
      <xdr:spPr bwMode="auto">
        <a:xfrm>
          <a:off x="2383525" y="7529028"/>
          <a:ext cx="425450" cy="0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90020</xdr:colOff>
      <xdr:row>21</xdr:row>
      <xdr:rowOff>1093133</xdr:rowOff>
    </xdr:from>
    <xdr:to>
      <xdr:col>4</xdr:col>
      <xdr:colOff>134470</xdr:colOff>
      <xdr:row>21</xdr:row>
      <xdr:rowOff>1093133</xdr:rowOff>
    </xdr:to>
    <xdr:cxnSp macro="">
      <xdr:nvCxnSpPr>
        <xdr:cNvPr id="16" name="Gerader Verbinder 15">
          <a:extLst>
            <a:ext uri="{FF2B5EF4-FFF2-40B4-BE49-F238E27FC236}">
              <a16:creationId xmlns:a16="http://schemas.microsoft.com/office/drawing/2014/main" id="{2F8AE549-08DA-4026-A743-4C400F6C7BE8}"/>
            </a:ext>
          </a:extLst>
        </xdr:cNvPr>
        <xdr:cNvCxnSpPr/>
      </xdr:nvCxnSpPr>
      <xdr:spPr bwMode="auto">
        <a:xfrm>
          <a:off x="2269564" y="4819089"/>
          <a:ext cx="425450" cy="0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87406</xdr:colOff>
      <xdr:row>21</xdr:row>
      <xdr:rowOff>397809</xdr:rowOff>
    </xdr:from>
    <xdr:to>
      <xdr:col>4</xdr:col>
      <xdr:colOff>131856</xdr:colOff>
      <xdr:row>21</xdr:row>
      <xdr:rowOff>397809</xdr:rowOff>
    </xdr:to>
    <xdr:cxnSp macro="">
      <xdr:nvCxnSpPr>
        <xdr:cNvPr id="17" name="Gerader Verbinder 16">
          <a:extLst>
            <a:ext uri="{FF2B5EF4-FFF2-40B4-BE49-F238E27FC236}">
              <a16:creationId xmlns:a16="http://schemas.microsoft.com/office/drawing/2014/main" id="{EFDD58C6-F4D2-48EB-8121-EBC492BF5812}"/>
            </a:ext>
          </a:extLst>
        </xdr:cNvPr>
        <xdr:cNvCxnSpPr/>
      </xdr:nvCxnSpPr>
      <xdr:spPr bwMode="auto">
        <a:xfrm>
          <a:off x="2266950" y="4123765"/>
          <a:ext cx="425450" cy="0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31</xdr:row>
      <xdr:rowOff>0</xdr:rowOff>
    </xdr:from>
    <xdr:to>
      <xdr:col>3</xdr:col>
      <xdr:colOff>82782</xdr:colOff>
      <xdr:row>32</xdr:row>
      <xdr:rowOff>162075</xdr:rowOff>
    </xdr:to>
    <xdr:pic>
      <xdr:nvPicPr>
        <xdr:cNvPr id="4" name="Bild 1" descr="Une image contenant texte, Police, capture d’écran&#10;&#10;Le contenu généré par l’IA peut être incorrect.">
          <a:extLst>
            <a:ext uri="{FF2B5EF4-FFF2-40B4-BE49-F238E27FC236}">
              <a16:creationId xmlns:a16="http://schemas.microsoft.com/office/drawing/2014/main" id="{EF0D1AE8-8657-743F-BB31-317DC716B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7750"/>
          <a:ext cx="2264007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704850</xdr:colOff>
      <xdr:row>30</xdr:row>
      <xdr:rowOff>114300</xdr:rowOff>
    </xdr:from>
    <xdr:to>
      <xdr:col>6</xdr:col>
      <xdr:colOff>732350</xdr:colOff>
      <xdr:row>32</xdr:row>
      <xdr:rowOff>150450</xdr:rowOff>
    </xdr:to>
    <xdr:pic>
      <xdr:nvPicPr>
        <xdr:cNvPr id="5" name="Image 4" descr="Une image contenant Dessin d’enfant, croquis, clipart, illustration&#10;&#10;Le contenu généré par l’IA peut être incorrect.">
          <a:extLst>
            <a:ext uri="{FF2B5EF4-FFF2-40B4-BE49-F238E27FC236}">
              <a16:creationId xmlns:a16="http://schemas.microsoft.com/office/drawing/2014/main" id="{688AEC70-64B8-6743-91FD-998B509A4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05300" y="8620125"/>
          <a:ext cx="789500" cy="3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38880</xdr:colOff>
      <xdr:row>34</xdr:row>
      <xdr:rowOff>0</xdr:rowOff>
    </xdr:from>
    <xdr:to>
      <xdr:col>3</xdr:col>
      <xdr:colOff>324630</xdr:colOff>
      <xdr:row>39</xdr:row>
      <xdr:rowOff>55651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8F3FAE71-384A-4FA9-A635-175B86C4F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0" y="6447692"/>
          <a:ext cx="1806959" cy="962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295275</xdr:colOff>
      <xdr:row>53</xdr:row>
      <xdr:rowOff>9525</xdr:rowOff>
    </xdr:from>
    <xdr:to>
      <xdr:col>10</xdr:col>
      <xdr:colOff>333375</xdr:colOff>
      <xdr:row>53</xdr:row>
      <xdr:rowOff>114300</xdr:rowOff>
    </xdr:to>
    <xdr:sp macro="" textlink="">
      <xdr:nvSpPr>
        <xdr:cNvPr id="4904" name="Text Box 27">
          <a:extLst>
            <a:ext uri="{FF2B5EF4-FFF2-40B4-BE49-F238E27FC236}">
              <a16:creationId xmlns:a16="http://schemas.microsoft.com/office/drawing/2014/main" id="{00000000-0008-0000-0000-000028130000}"/>
            </a:ext>
          </a:extLst>
        </xdr:cNvPr>
        <xdr:cNvSpPr txBox="1">
          <a:spLocks noChangeArrowheads="1"/>
        </xdr:cNvSpPr>
      </xdr:nvSpPr>
      <xdr:spPr bwMode="auto">
        <a:xfrm>
          <a:off x="3076575" y="9963150"/>
          <a:ext cx="381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6539</xdr:colOff>
      <xdr:row>56</xdr:row>
      <xdr:rowOff>13448</xdr:rowOff>
    </xdr:from>
    <xdr:to>
      <xdr:col>18</xdr:col>
      <xdr:colOff>573441</xdr:colOff>
      <xdr:row>59</xdr:row>
      <xdr:rowOff>112058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304" y="10517095"/>
          <a:ext cx="1366255" cy="681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295275</xdr:colOff>
      <xdr:row>56</xdr:row>
      <xdr:rowOff>9525</xdr:rowOff>
    </xdr:from>
    <xdr:to>
      <xdr:col>18</xdr:col>
      <xdr:colOff>333375</xdr:colOff>
      <xdr:row>56</xdr:row>
      <xdr:rowOff>114300</xdr:rowOff>
    </xdr:to>
    <xdr:sp macro="" textlink="">
      <xdr:nvSpPr>
        <xdr:cNvPr id="58" name="Text Box 2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>
          <a:spLocks noChangeArrowheads="1"/>
        </xdr:cNvSpPr>
      </xdr:nvSpPr>
      <xdr:spPr bwMode="auto">
        <a:xfrm>
          <a:off x="4594225" y="9083675"/>
          <a:ext cx="381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295275</xdr:colOff>
      <xdr:row>57</xdr:row>
      <xdr:rowOff>9525</xdr:rowOff>
    </xdr:from>
    <xdr:to>
      <xdr:col>18</xdr:col>
      <xdr:colOff>333375</xdr:colOff>
      <xdr:row>57</xdr:row>
      <xdr:rowOff>114300</xdr:rowOff>
    </xdr:to>
    <xdr:sp macro="" textlink="">
      <xdr:nvSpPr>
        <xdr:cNvPr id="59" name="Text Box 27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 bwMode="auto">
        <a:xfrm>
          <a:off x="7927975" y="9083675"/>
          <a:ext cx="381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262609</xdr:colOff>
      <xdr:row>34</xdr:row>
      <xdr:rowOff>6350</xdr:rowOff>
    </xdr:from>
    <xdr:to>
      <xdr:col>22</xdr:col>
      <xdr:colOff>428626</xdr:colOff>
      <xdr:row>41</xdr:row>
      <xdr:rowOff>65342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F78B2BE-3405-4F55-AD2E-39DB104DA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81159" y="6483350"/>
          <a:ext cx="1896392" cy="1351216"/>
        </a:xfrm>
        <a:prstGeom prst="rect">
          <a:avLst/>
        </a:prstGeom>
      </xdr:spPr>
    </xdr:pic>
    <xdr:clientData/>
  </xdr:twoCellAnchor>
  <xdr:twoCellAnchor editAs="oneCell">
    <xdr:from>
      <xdr:col>19</xdr:col>
      <xdr:colOff>238337</xdr:colOff>
      <xdr:row>22</xdr:row>
      <xdr:rowOff>35617</xdr:rowOff>
    </xdr:from>
    <xdr:to>
      <xdr:col>22</xdr:col>
      <xdr:colOff>391771</xdr:colOff>
      <xdr:row>29</xdr:row>
      <xdr:rowOff>85725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FCCE98D-D746-47F6-8180-0577A718D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29862" y="4350442"/>
          <a:ext cx="1810784" cy="1316933"/>
        </a:xfrm>
        <a:prstGeom prst="rect">
          <a:avLst/>
        </a:prstGeom>
      </xdr:spPr>
    </xdr:pic>
    <xdr:clientData/>
  </xdr:twoCellAnchor>
  <xdr:twoCellAnchor>
    <xdr:from>
      <xdr:col>19</xdr:col>
      <xdr:colOff>247650</xdr:colOff>
      <xdr:row>14</xdr:row>
      <xdr:rowOff>190501</xdr:rowOff>
    </xdr:from>
    <xdr:to>
      <xdr:col>22</xdr:col>
      <xdr:colOff>359835</xdr:colOff>
      <xdr:row>20</xdr:row>
      <xdr:rowOff>165652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id="{C4B38127-E3E4-4B7F-8CB1-CF22C715E6EE}"/>
            </a:ext>
          </a:extLst>
        </xdr:cNvPr>
        <xdr:cNvGrpSpPr/>
      </xdr:nvGrpSpPr>
      <xdr:grpSpPr>
        <a:xfrm>
          <a:off x="8639175" y="3038476"/>
          <a:ext cx="1769535" cy="1080051"/>
          <a:chOff x="8983436" y="3029858"/>
          <a:chExt cx="1853899" cy="1081865"/>
        </a:xfrm>
      </xdr:grpSpPr>
      <xdr:pic>
        <xdr:nvPicPr>
          <xdr:cNvPr id="41" name="Grafik 40">
            <a:extLst>
              <a:ext uri="{FF2B5EF4-FFF2-40B4-BE49-F238E27FC236}">
                <a16:creationId xmlns:a16="http://schemas.microsoft.com/office/drawing/2014/main" id="{4F27E3B7-F262-412D-9E02-188D5E81A9F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983436" y="3029858"/>
            <a:ext cx="1853899" cy="108186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Grafik 3">
            <a:extLst>
              <a:ext uri="{FF2B5EF4-FFF2-40B4-BE49-F238E27FC236}">
                <a16:creationId xmlns:a16="http://schemas.microsoft.com/office/drawing/2014/main" id="{AFE85242-EFA0-4739-AD66-2925B692F0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9357493" y="3522989"/>
            <a:ext cx="160866" cy="181427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295275</xdr:colOff>
      <xdr:row>55</xdr:row>
      <xdr:rowOff>9525</xdr:rowOff>
    </xdr:from>
    <xdr:to>
      <xdr:col>10</xdr:col>
      <xdr:colOff>333375</xdr:colOff>
      <xdr:row>55</xdr:row>
      <xdr:rowOff>114300</xdr:rowOff>
    </xdr:to>
    <xdr:sp macro="" textlink="">
      <xdr:nvSpPr>
        <xdr:cNvPr id="42" name="Text Box 27">
          <a:extLst>
            <a:ext uri="{FF2B5EF4-FFF2-40B4-BE49-F238E27FC236}">
              <a16:creationId xmlns:a16="http://schemas.microsoft.com/office/drawing/2014/main" id="{48F9C921-4655-4A7B-AE51-9615CD768B7A}"/>
            </a:ext>
          </a:extLst>
        </xdr:cNvPr>
        <xdr:cNvSpPr txBox="1">
          <a:spLocks noChangeArrowheads="1"/>
        </xdr:cNvSpPr>
      </xdr:nvSpPr>
      <xdr:spPr bwMode="auto">
        <a:xfrm>
          <a:off x="4904628" y="9736231"/>
          <a:ext cx="381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580838</xdr:colOff>
      <xdr:row>56</xdr:row>
      <xdr:rowOff>30254</xdr:rowOff>
    </xdr:from>
    <xdr:to>
      <xdr:col>21</xdr:col>
      <xdr:colOff>10646</xdr:colOff>
      <xdr:row>59</xdr:row>
      <xdr:rowOff>123823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9C1A5FC2-F219-4EB8-A845-6604EA45A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2102" y="10413551"/>
          <a:ext cx="1216181" cy="67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144149</xdr:colOff>
      <xdr:row>34</xdr:row>
      <xdr:rowOff>10794</xdr:rowOff>
    </xdr:from>
    <xdr:to>
      <xdr:col>0</xdr:col>
      <xdr:colOff>151105</xdr:colOff>
      <xdr:row>39</xdr:row>
      <xdr:rowOff>45679</xdr:rowOff>
    </xdr:to>
    <xdr:cxnSp macro="">
      <xdr:nvCxnSpPr>
        <xdr:cNvPr id="7" name="Gerade Verbindung mit Pfeil 6">
          <a:extLst>
            <a:ext uri="{FF2B5EF4-FFF2-40B4-BE49-F238E27FC236}">
              <a16:creationId xmlns:a16="http://schemas.microsoft.com/office/drawing/2014/main" id="{77130EA1-06A0-489C-9A54-0335D068CD00}"/>
            </a:ext>
          </a:extLst>
        </xdr:cNvPr>
        <xdr:cNvCxnSpPr/>
      </xdr:nvCxnSpPr>
      <xdr:spPr bwMode="auto">
        <a:xfrm flipH="1">
          <a:off x="144149" y="6502904"/>
          <a:ext cx="6956" cy="952308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C00000"/>
          </a:solidFill>
          <a:prstDash val="solid"/>
          <a:round/>
          <a:headEnd type="triangle"/>
          <a:tailEnd type="triangle"/>
        </a:ln>
        <a:effectLst/>
      </xdr:spPr>
    </xdr:cxnSp>
    <xdr:clientData/>
  </xdr:twoCellAnchor>
  <xdr:twoCellAnchor>
    <xdr:from>
      <xdr:col>0</xdr:col>
      <xdr:colOff>85459</xdr:colOff>
      <xdr:row>35</xdr:row>
      <xdr:rowOff>161100</xdr:rowOff>
    </xdr:from>
    <xdr:to>
      <xdr:col>0</xdr:col>
      <xdr:colOff>350502</xdr:colOff>
      <xdr:row>37</xdr:row>
      <xdr:rowOff>65551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7F43D1F2-5893-427F-91FB-6A1BE0653FDF}"/>
            </a:ext>
          </a:extLst>
        </xdr:cNvPr>
        <xdr:cNvSpPr txBox="1"/>
      </xdr:nvSpPr>
      <xdr:spPr>
        <a:xfrm>
          <a:off x="85459" y="6836695"/>
          <a:ext cx="265043" cy="271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 b="1">
              <a:solidFill>
                <a:srgbClr val="C00000"/>
              </a:solidFill>
            </a:rPr>
            <a:t>D</a:t>
          </a:r>
        </a:p>
      </xdr:txBody>
    </xdr:sp>
    <xdr:clientData/>
  </xdr:twoCellAnchor>
  <xdr:twoCellAnchor editAs="oneCell">
    <xdr:from>
      <xdr:col>0</xdr:col>
      <xdr:colOff>38880</xdr:colOff>
      <xdr:row>15</xdr:row>
      <xdr:rowOff>0</xdr:rowOff>
    </xdr:from>
    <xdr:to>
      <xdr:col>3</xdr:col>
      <xdr:colOff>325854</xdr:colOff>
      <xdr:row>20</xdr:row>
      <xdr:rowOff>145041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4EABDDD-55A5-490B-A6F8-CE8827B7A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0" y="2974133"/>
          <a:ext cx="1809678" cy="1052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38880</xdr:colOff>
      <xdr:row>25</xdr:row>
      <xdr:rowOff>0</xdr:rowOff>
    </xdr:from>
    <xdr:to>
      <xdr:col>3</xdr:col>
      <xdr:colOff>305213</xdr:colOff>
      <xdr:row>30</xdr:row>
      <xdr:rowOff>128012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71C235E-7EC3-4FBB-974D-8445293D4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0" y="4788418"/>
          <a:ext cx="1789037" cy="1035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272891</xdr:colOff>
      <xdr:row>53</xdr:row>
      <xdr:rowOff>3020</xdr:rowOff>
    </xdr:from>
    <xdr:to>
      <xdr:col>4</xdr:col>
      <xdr:colOff>411849</xdr:colOff>
      <xdr:row>57</xdr:row>
      <xdr:rowOff>130704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FD1CCAE4-2AF6-472C-ACAA-57AD94CD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03331" y="9772251"/>
          <a:ext cx="927474" cy="9371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104775</xdr:rowOff>
    </xdr:from>
    <xdr:to>
      <xdr:col>5</xdr:col>
      <xdr:colOff>146050</xdr:colOff>
      <xdr:row>61</xdr:row>
      <xdr:rowOff>316865</xdr:rowOff>
    </xdr:to>
    <xdr:pic>
      <xdr:nvPicPr>
        <xdr:cNvPr id="11" name="Bild 1" descr="Une image contenant texte, Police, capture d’écran&#10;&#10;Le contenu généré par l’IA peut être incorrect.">
          <a:extLst>
            <a:ext uri="{FF2B5EF4-FFF2-40B4-BE49-F238E27FC236}">
              <a16:creationId xmlns:a16="http://schemas.microsoft.com/office/drawing/2014/main" id="{EF0D1AE8-8657-743F-BB31-317DC716B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68075"/>
          <a:ext cx="2879725" cy="412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257175</xdr:colOff>
      <xdr:row>60</xdr:row>
      <xdr:rowOff>76200</xdr:rowOff>
    </xdr:from>
    <xdr:to>
      <xdr:col>15</xdr:col>
      <xdr:colOff>31115</xdr:colOff>
      <xdr:row>62</xdr:row>
      <xdr:rowOff>0</xdr:rowOff>
    </xdr:to>
    <xdr:pic>
      <xdr:nvPicPr>
        <xdr:cNvPr id="14" name="Image 13" descr="Une image contenant Dessin d’enfant, croquis, clipart, illustration&#10;&#10;Le contenu généré par l’IA peut être incorrect.">
          <a:extLst>
            <a:ext uri="{FF2B5EF4-FFF2-40B4-BE49-F238E27FC236}">
              <a16:creationId xmlns:a16="http://schemas.microsoft.com/office/drawing/2014/main" id="{688AEC70-64B8-6743-91FD-998B509A4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724525" y="11239500"/>
          <a:ext cx="1002665" cy="45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15055</xdr:rowOff>
    </xdr:from>
    <xdr:to>
      <xdr:col>0</xdr:col>
      <xdr:colOff>2084059</xdr:colOff>
      <xdr:row>3</xdr:row>
      <xdr:rowOff>1299483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B65DA16-071D-4461-90D8-87EDAC294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84939"/>
          <a:ext cx="2084059" cy="1284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1790523</xdr:colOff>
      <xdr:row>0</xdr:row>
      <xdr:rowOff>1299482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5589DC0A-FD80-43C8-BE7D-A310AB38D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790523" cy="12994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27976</xdr:rowOff>
    </xdr:from>
    <xdr:to>
      <xdr:col>0</xdr:col>
      <xdr:colOff>2114302</xdr:colOff>
      <xdr:row>4</xdr:row>
      <xdr:rowOff>1312834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89ED6C9-4017-46BE-B66F-F8EE9C669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23876"/>
          <a:ext cx="2114302" cy="1284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8161</xdr:rowOff>
    </xdr:from>
    <xdr:to>
      <xdr:col>0</xdr:col>
      <xdr:colOff>1719714</xdr:colOff>
      <xdr:row>1</xdr:row>
      <xdr:rowOff>1299482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1AF2D7F2-57AB-4017-AC35-9F20D27A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31456"/>
          <a:ext cx="1719714" cy="1291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54250</xdr:rowOff>
    </xdr:from>
    <xdr:to>
      <xdr:col>0</xdr:col>
      <xdr:colOff>2188704</xdr:colOff>
      <xdr:row>5</xdr:row>
      <xdr:rowOff>1309689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6AE98C9B-BB17-B739-C962-336F67E4D2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09"/>
        <a:stretch/>
      </xdr:blipFill>
      <xdr:spPr>
        <a:xfrm>
          <a:off x="0" y="6670723"/>
          <a:ext cx="2188704" cy="12554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48662</xdr:rowOff>
    </xdr:from>
    <xdr:to>
      <xdr:col>0</xdr:col>
      <xdr:colOff>2178482</xdr:colOff>
      <xdr:row>2</xdr:row>
      <xdr:rowOff>1313089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E7BD87CC-3347-9694-9B96-3AFE20A99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69"/>
        <a:stretch/>
      </xdr:blipFill>
      <xdr:spPr>
        <a:xfrm>
          <a:off x="0" y="2695251"/>
          <a:ext cx="2178482" cy="12644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63795-4EA2-4FDD-AA48-BEC09EF7302F}">
  <dimension ref="A1:O33"/>
  <sheetViews>
    <sheetView zoomScaleNormal="100" workbookViewId="0">
      <selection activeCell="B5" sqref="B5:D5"/>
    </sheetView>
  </sheetViews>
  <sheetFormatPr baseColWidth="10" defaultColWidth="11.42578125" defaultRowHeight="12.75"/>
  <cols>
    <col min="1" max="1" width="5.85546875" style="143" customWidth="1"/>
    <col min="2" max="2" width="18" customWidth="1"/>
    <col min="3" max="3" width="8.85546875" customWidth="1"/>
    <col min="4" max="4" width="5.7109375" customWidth="1"/>
    <col min="5" max="5" width="15.5703125" customWidth="1"/>
    <col min="10" max="15" width="10.85546875" hidden="1" customWidth="1"/>
  </cols>
  <sheetData>
    <row r="1" spans="1:7">
      <c r="A1" s="149"/>
      <c r="B1" s="150"/>
      <c r="C1" s="150"/>
      <c r="D1" s="150"/>
      <c r="E1" s="150"/>
      <c r="F1" s="150"/>
      <c r="G1" s="151"/>
    </row>
    <row r="2" spans="1:7" ht="20.25">
      <c r="A2" s="152"/>
      <c r="B2" s="153" t="s">
        <v>0</v>
      </c>
      <c r="C2" s="143"/>
      <c r="D2" s="143"/>
      <c r="E2" s="143"/>
      <c r="F2" s="143"/>
      <c r="G2" s="154"/>
    </row>
    <row r="3" spans="1:7">
      <c r="A3" s="152"/>
      <c r="B3" s="143"/>
      <c r="C3" s="143"/>
      <c r="D3" s="143"/>
      <c r="E3" s="143"/>
      <c r="F3" s="143"/>
      <c r="G3" s="154"/>
    </row>
    <row r="4" spans="1:7">
      <c r="A4" s="152"/>
      <c r="B4" s="155" t="s">
        <v>1</v>
      </c>
      <c r="C4" s="143"/>
      <c r="D4" s="143"/>
      <c r="E4" s="143"/>
      <c r="F4" s="143"/>
      <c r="G4" s="154"/>
    </row>
    <row r="5" spans="1:7">
      <c r="A5" s="152"/>
      <c r="B5" s="194" t="s">
        <v>2</v>
      </c>
      <c r="C5" s="194"/>
      <c r="D5" s="194"/>
      <c r="E5" s="143"/>
      <c r="F5" s="143"/>
      <c r="G5" s="154"/>
    </row>
    <row r="6" spans="1:7">
      <c r="A6" s="152"/>
      <c r="B6" s="143"/>
      <c r="C6" s="143"/>
      <c r="D6" s="143"/>
      <c r="E6" s="143"/>
      <c r="F6" s="143"/>
      <c r="G6" s="154"/>
    </row>
    <row r="7" spans="1:7">
      <c r="A7" s="152"/>
      <c r="B7" s="155" t="s">
        <v>3</v>
      </c>
      <c r="C7" s="143"/>
      <c r="D7" s="143"/>
      <c r="E7" s="143"/>
      <c r="F7" s="143"/>
      <c r="G7" s="154"/>
    </row>
    <row r="8" spans="1:7">
      <c r="A8" s="152"/>
      <c r="B8" s="156" t="s">
        <v>4</v>
      </c>
      <c r="C8" s="143"/>
      <c r="D8" s="191"/>
      <c r="E8" s="157" t="s">
        <v>5</v>
      </c>
      <c r="F8" s="143"/>
      <c r="G8" s="154"/>
    </row>
    <row r="9" spans="1:7">
      <c r="A9" s="152"/>
      <c r="B9" s="143"/>
      <c r="C9" s="143"/>
      <c r="D9" s="143"/>
      <c r="E9" s="143"/>
      <c r="F9" s="143"/>
      <c r="G9" s="154"/>
    </row>
    <row r="10" spans="1:7">
      <c r="A10" s="152"/>
      <c r="B10" s="155" t="s">
        <v>6</v>
      </c>
      <c r="C10" s="143"/>
      <c r="D10" s="143"/>
      <c r="E10" s="143"/>
      <c r="F10" s="143"/>
      <c r="G10" s="154"/>
    </row>
    <row r="11" spans="1:7">
      <c r="A11" s="152"/>
      <c r="B11" s="158" t="s">
        <v>7</v>
      </c>
      <c r="C11" s="158"/>
      <c r="D11" s="191"/>
      <c r="E11" s="157" t="s">
        <v>5</v>
      </c>
      <c r="F11" s="143"/>
      <c r="G11" s="154"/>
    </row>
    <row r="12" spans="1:7">
      <c r="A12" s="152"/>
      <c r="B12" s="158" t="s">
        <v>8</v>
      </c>
      <c r="C12" s="158"/>
      <c r="D12" s="191"/>
      <c r="E12" s="157" t="s">
        <v>5</v>
      </c>
      <c r="F12" s="143"/>
      <c r="G12" s="154"/>
    </row>
    <row r="13" spans="1:7">
      <c r="A13" s="152"/>
      <c r="B13" s="158"/>
      <c r="C13" s="158"/>
      <c r="D13" s="158"/>
      <c r="E13" s="157"/>
      <c r="F13" s="143"/>
      <c r="G13" s="154"/>
    </row>
    <row r="14" spans="1:7">
      <c r="A14" s="152"/>
      <c r="B14" s="155" t="s">
        <v>9</v>
      </c>
      <c r="C14" s="143"/>
      <c r="D14" s="143"/>
      <c r="E14" s="143"/>
      <c r="F14" s="143"/>
      <c r="G14" s="154"/>
    </row>
    <row r="15" spans="1:7">
      <c r="A15" s="152"/>
      <c r="B15" s="158" t="s">
        <v>10</v>
      </c>
      <c r="C15" s="158" t="s">
        <v>11</v>
      </c>
      <c r="D15" s="191"/>
      <c r="E15" s="157" t="s">
        <v>5</v>
      </c>
      <c r="F15" s="143"/>
      <c r="G15" s="154"/>
    </row>
    <row r="16" spans="1:7">
      <c r="A16" s="152"/>
      <c r="B16" s="158" t="s">
        <v>12</v>
      </c>
      <c r="C16" s="158" t="s">
        <v>11</v>
      </c>
      <c r="D16" s="191"/>
      <c r="E16" s="157" t="s">
        <v>5</v>
      </c>
      <c r="F16" s="143"/>
      <c r="G16" s="154"/>
    </row>
    <row r="17" spans="1:15">
      <c r="A17" s="152"/>
      <c r="B17" s="158" t="s">
        <v>13</v>
      </c>
      <c r="C17" s="158" t="s">
        <v>11</v>
      </c>
      <c r="D17" s="191"/>
      <c r="E17" s="157" t="s">
        <v>5</v>
      </c>
      <c r="F17" s="143"/>
      <c r="G17" s="154"/>
    </row>
    <row r="18" spans="1:15">
      <c r="A18" s="152"/>
      <c r="B18" s="158" t="s">
        <v>14</v>
      </c>
      <c r="C18" s="158" t="s">
        <v>11</v>
      </c>
      <c r="D18" s="191"/>
      <c r="E18" s="157" t="s">
        <v>5</v>
      </c>
      <c r="F18" s="143"/>
      <c r="G18" s="154"/>
    </row>
    <row r="19" spans="1:15">
      <c r="A19" s="152"/>
      <c r="B19" s="143"/>
      <c r="C19" s="143"/>
      <c r="D19" s="143"/>
      <c r="E19" s="143"/>
      <c r="F19" s="143"/>
      <c r="G19" s="154"/>
    </row>
    <row r="20" spans="1:15">
      <c r="A20" s="152"/>
      <c r="B20" s="155" t="s">
        <v>15</v>
      </c>
      <c r="C20" s="143"/>
      <c r="D20" s="143"/>
      <c r="E20" s="143"/>
      <c r="F20" s="143"/>
      <c r="G20" s="154"/>
    </row>
    <row r="21" spans="1:15" ht="30" customHeight="1">
      <c r="A21" s="152"/>
      <c r="B21" s="193" t="s">
        <v>16</v>
      </c>
      <c r="C21" s="193"/>
      <c r="D21" s="193"/>
      <c r="E21" s="143"/>
      <c r="F21" s="143"/>
      <c r="G21" s="154"/>
    </row>
    <row r="22" spans="1:15" ht="120.6" customHeight="1">
      <c r="A22" s="152"/>
      <c r="B22" s="192"/>
      <c r="C22" s="192"/>
      <c r="D22" s="192"/>
      <c r="E22" s="159" t="str">
        <f>"H* = "&amp;J23&amp;"
(H* = rechn. Höhe)
"</f>
        <v xml:space="preserve">H* = 0
(H* = rechn. Höhe)
</v>
      </c>
      <c r="F22" s="143"/>
      <c r="G22" s="154"/>
      <c r="J22" s="142" t="s">
        <v>17</v>
      </c>
      <c r="M22" s="142">
        <f>IF($B$5="Standard",IF(J23&gt;=160,IF(J23&lt;=460,"PP+",0),0),0)</f>
        <v>0</v>
      </c>
      <c r="N22" s="142">
        <f>IF($B$5="Wasserdicht",IF(J23&gt;=240,IF(J23&lt;=460,"PW+",0),0),0)</f>
        <v>0</v>
      </c>
      <c r="O22" s="142">
        <f>IF(B5="Standard",IF(J23&gt;180,IF(J23&lt;=200,"PYRAFLEX",0),0),IF(B5="Wasserdicht",(IF(J23&gt;180,IF(J23&lt;=200,"PYRAFLEX",0),0))))</f>
        <v>0</v>
      </c>
    </row>
    <row r="23" spans="1:15" ht="19.5" customHeight="1" thickBot="1">
      <c r="A23" s="152"/>
      <c r="B23" s="144" t="s">
        <v>18</v>
      </c>
      <c r="C23" s="145" t="str">
        <f>IF(M24=0,(IF(N24=0,(IF(O24=0,"Speziallösung",O24)),IF(O24=0,N24,N24&amp;" oder "&amp;O24))),IF(O24=0,M24,M24&amp;" oder  "&amp;O24))</f>
        <v>Speziallösung</v>
      </c>
      <c r="D23" s="146"/>
      <c r="E23" s="160"/>
      <c r="G23" s="166" t="str">
        <f>IF(M22=0,(IF(N22=0,(IF(O22=0,"Bild1","Bild3")),"Bild2")),"Bild1")</f>
        <v>Bild1</v>
      </c>
      <c r="J23" s="141">
        <f>D8-D11-D12-D15-D16-D17-D18</f>
        <v>0</v>
      </c>
      <c r="K23" s="147" t="e">
        <f>VLOOKUP(J23,BL_PYRAPAN!K16:K31,1,TRUE)</f>
        <v>#N/A</v>
      </c>
      <c r="L23" s="148" cm="1">
        <f t="array" ref="L23">(MIN(IF(BL_PYRAPAN!K16:K31&lt;=J23,"",BL_PYRAPAN!K16:K31)))</f>
        <v>160</v>
      </c>
      <c r="M23" s="141">
        <f>IF($B$5="Standard",IF(J23&gt;=160,IF(J23&lt;=460,VLOOKUP(J23,BL_PYRAPAN!K16:K31,1),0),0),0)</f>
        <v>0</v>
      </c>
      <c r="N23" s="141">
        <f>IF($B$5="Wasserdicht",IF(J23&gt;=240,IF(J23&lt;=460,VLOOKUP(J23,BL_PYRAPAN!K33:K44,1),0),0),0)</f>
        <v>0</v>
      </c>
      <c r="O23" s="141">
        <f>IF(O22="PYRAFLEX",IF(J23&lt;=230,J23,0),0)</f>
        <v>0</v>
      </c>
    </row>
    <row r="24" spans="1:15" ht="19.5" customHeight="1" thickTop="1">
      <c r="A24" s="152"/>
      <c r="B24" s="161"/>
      <c r="C24" s="161"/>
      <c r="D24" s="161"/>
      <c r="E24" s="160"/>
      <c r="F24" s="143"/>
      <c r="G24" s="154"/>
      <c r="M24" s="141">
        <f>IF(M22=0,0,"PP+"&amp;M23)</f>
        <v>0</v>
      </c>
      <c r="N24" s="141">
        <f>IF(N22=0,0,"PW+"&amp;N23)</f>
        <v>0</v>
      </c>
      <c r="O24" s="141">
        <f>IF(O22=0,0,(IF(O23=0,0,O22)))</f>
        <v>0</v>
      </c>
    </row>
    <row r="25" spans="1:15" ht="19.5" customHeight="1">
      <c r="A25" s="152"/>
      <c r="B25" s="155" t="s">
        <v>15</v>
      </c>
      <c r="C25" s="161"/>
      <c r="D25" s="161"/>
      <c r="E25" s="160"/>
      <c r="F25" s="143"/>
      <c r="G25" s="154"/>
      <c r="K25" s="141"/>
      <c r="L25" s="141"/>
      <c r="M25" s="141"/>
    </row>
    <row r="26" spans="1:15" ht="33.950000000000003" customHeight="1">
      <c r="A26" s="152"/>
      <c r="B26" s="193" t="s">
        <v>19</v>
      </c>
      <c r="C26" s="193"/>
      <c r="D26" s="193"/>
      <c r="E26" s="143"/>
      <c r="F26" s="143"/>
      <c r="G26" s="154"/>
    </row>
    <row r="27" spans="1:15" ht="120.6" customHeight="1">
      <c r="A27" s="152"/>
      <c r="B27" s="192"/>
      <c r="C27" s="192"/>
      <c r="D27" s="192"/>
      <c r="E27" s="159" t="str">
        <f>"H* = "&amp;J28&amp;"
(H* = rechn. Höhe)
"</f>
        <v xml:space="preserve">H* = 0
(H* = rechn. Höhe)
</v>
      </c>
      <c r="F27" s="143"/>
      <c r="G27" s="154"/>
      <c r="J27" s="142" t="s">
        <v>17</v>
      </c>
      <c r="K27" s="142">
        <f>IF($B$5="Standard",IF(J28&gt;=160,IF(J28&lt;=460,"PP+",0),0),0)</f>
        <v>0</v>
      </c>
      <c r="L27" s="142">
        <f>IF($B$5="Wasserdicht",IF(J28&gt;=240,IF(J28&lt;=460,"PW+",0),0),0)</f>
        <v>0</v>
      </c>
      <c r="M27" s="142">
        <f>IF($B$5="Standard",IF(J28&gt;180,IF(J28&lt;=200,"PYRAFLEX",0),0),IF($B$5="Wasserdicht",(IF(J28&gt;180,IF(J28&lt;=200,"PYRAFLEX",0),0))))</f>
        <v>0</v>
      </c>
    </row>
    <row r="28" spans="1:15" ht="18.75" thickBot="1">
      <c r="A28" s="152"/>
      <c r="B28" s="144" t="s">
        <v>18</v>
      </c>
      <c r="C28" s="145" t="str">
        <f>IF(K29=0,(IF(L29=0,(IF(M29=0,"Speziallösung",M29)),IF(M29=0,L29,L29&amp;" oder "&amp;M29))),IF(M29=0,K29,K29&amp;" oder  "&amp;M29))</f>
        <v>Speziallösung</v>
      </c>
      <c r="D28" s="165"/>
      <c r="F28" s="143"/>
      <c r="G28" s="166" t="str">
        <f>IF(K27=0,(IF(L27=0,(IF(M27=0,"Bild4","Bild6")),"Bild5")),"Bild4")</f>
        <v>Bild4</v>
      </c>
      <c r="J28" s="141">
        <f>D8-D11-D12-D15-D18</f>
        <v>0</v>
      </c>
      <c r="K28" s="141">
        <f>IF($B$5="Standard",IF(J28&gt;=160,IF(J28&lt;=460,VLOOKUP(J28,BL_PYRAPAN!K16:K31,1),0),0),0)</f>
        <v>0</v>
      </c>
      <c r="L28" s="141">
        <f>IF($B$5="Wasserdicht",IF(J28&gt;=240,IF(J28&lt;=460,VLOOKUP(J28,BL_PYRAPAN!K33:K44,1),0),0),0)</f>
        <v>0</v>
      </c>
      <c r="M28" s="141">
        <f>IF($M$27="PYRAFLEX",IF(J28&lt;=230,J28,0),0)</f>
        <v>0</v>
      </c>
    </row>
    <row r="29" spans="1:15" ht="13.5" thickTop="1">
      <c r="A29" s="152"/>
      <c r="B29" s="143"/>
      <c r="C29" s="143"/>
      <c r="D29" s="143"/>
      <c r="E29" s="143"/>
      <c r="F29" s="143"/>
      <c r="G29" s="154"/>
      <c r="K29" s="141">
        <f>IF(K27=0,0,"PP+"&amp;K28)</f>
        <v>0</v>
      </c>
      <c r="L29" s="141">
        <f>IF(L27=0,0,"PW+"&amp;L28)</f>
        <v>0</v>
      </c>
      <c r="M29" s="141">
        <f>IF(M27=0,0,(IF(M28=0,0,M27)))</f>
        <v>0</v>
      </c>
    </row>
    <row r="30" spans="1:15">
      <c r="A30" s="152"/>
      <c r="B30" s="143"/>
      <c r="C30" s="143"/>
      <c r="D30" s="143"/>
      <c r="E30" s="143"/>
      <c r="F30" s="143"/>
      <c r="G30" s="154"/>
    </row>
    <row r="31" spans="1:15">
      <c r="A31" s="152"/>
      <c r="B31" s="143"/>
      <c r="C31" s="143"/>
      <c r="D31" s="143"/>
      <c r="E31" s="143"/>
      <c r="F31" s="143"/>
      <c r="G31" s="154"/>
    </row>
    <row r="32" spans="1:15">
      <c r="A32" s="152"/>
      <c r="D32" s="143"/>
      <c r="E32" s="143"/>
      <c r="F32" s="143"/>
      <c r="G32" s="154"/>
    </row>
    <row r="33" spans="1:7" ht="13.5" thickBot="1">
      <c r="A33" s="162"/>
      <c r="B33" s="163"/>
      <c r="C33" s="163"/>
      <c r="D33" s="163"/>
      <c r="E33" s="190" t="s">
        <v>20</v>
      </c>
      <c r="F33" s="163"/>
      <c r="G33" s="164"/>
    </row>
  </sheetData>
  <sheetProtection algorithmName="SHA-512" hashValue="mgXJSGSh83sFBBIcNUuQgFl6ox6Lr95x9vnEMzosRlVI2xvC0MdYkQay6PehWemii3sE5Ls8+Tj13Wce35S3gw==" saltValue="tASHhv3+IxvjaJAhJlVYqQ==" spinCount="100000" sheet="1" objects="1" scenarios="1" selectLockedCells="1"/>
  <protectedRanges>
    <protectedRange sqref="B5:D5 D8 D11:D12 D15:D18" name="Konfigurtor"/>
  </protectedRanges>
  <mergeCells count="5">
    <mergeCell ref="B22:D22"/>
    <mergeCell ref="B27:D27"/>
    <mergeCell ref="B21:D21"/>
    <mergeCell ref="B26:D26"/>
    <mergeCell ref="B5:D5"/>
  </mergeCell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6724CCA-88CC-4BED-8625-BF49DD64A131}">
          <x14:formula1>
            <xm:f>Grundlagen!$D$8:$O$8</xm:f>
          </x14:formula1>
          <xm:sqref>D15:D18</xm:sqref>
        </x14:dataValidation>
        <x14:dataValidation type="list" allowBlank="1" showInputMessage="1" showErrorMessage="1" xr:uid="{5F25D825-A79C-4F2B-9A78-909862143955}">
          <x14:formula1>
            <xm:f>Grundlagen!$A$11:$A$12</xm:f>
          </x14:formula1>
          <xm:sqref>B5:D5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AG334"/>
  <sheetViews>
    <sheetView showGridLines="0" showZeros="0" tabSelected="1" zoomScaleNormal="100" workbookViewId="0">
      <selection activeCell="C3" sqref="C3:H3"/>
    </sheetView>
  </sheetViews>
  <sheetFormatPr baseColWidth="10" defaultColWidth="11.42578125" defaultRowHeight="12.75"/>
  <cols>
    <col min="1" max="1" width="10" style="16" customWidth="1"/>
    <col min="2" max="2" width="6.140625" style="16" customWidth="1"/>
    <col min="3" max="3" width="5.5703125" style="16" customWidth="1"/>
    <col min="4" max="4" width="5.7109375" style="16" customWidth="1"/>
    <col min="5" max="5" width="13.5703125" style="16" customWidth="1"/>
    <col min="6" max="6" width="4" style="16" customWidth="1"/>
    <col min="7" max="7" width="3.5703125" style="16" customWidth="1"/>
    <col min="8" max="8" width="7" style="16" customWidth="1"/>
    <col min="9" max="9" width="1.85546875" style="16" customWidth="1"/>
    <col min="10" max="10" width="8.5703125" style="16" customWidth="1"/>
    <col min="11" max="11" width="9.5703125" style="16" customWidth="1"/>
    <col min="12" max="12" width="6.42578125" style="16" customWidth="1"/>
    <col min="13" max="13" width="8" style="16" customWidth="1"/>
    <col min="14" max="14" width="5" style="16" customWidth="1"/>
    <col min="15" max="15" width="5.42578125" style="16" customWidth="1"/>
    <col min="16" max="16" width="0.7109375" style="16" customWidth="1"/>
    <col min="17" max="17" width="4.28515625" style="15" customWidth="1"/>
    <col min="18" max="18" width="11.42578125" style="15"/>
    <col min="19" max="19" width="9" style="15" customWidth="1"/>
    <col min="20" max="30" width="8.28515625" style="15" customWidth="1"/>
    <col min="31" max="33" width="11.42578125" style="15"/>
    <col min="34" max="16384" width="11.42578125" style="16"/>
  </cols>
  <sheetData>
    <row r="1" spans="1:19" ht="23.25" customHeight="1">
      <c r="A1" s="248" t="s">
        <v>117</v>
      </c>
      <c r="B1" s="248"/>
      <c r="C1" s="248"/>
      <c r="D1" s="248"/>
      <c r="E1" s="248"/>
      <c r="F1" s="248"/>
      <c r="G1" s="248"/>
      <c r="H1" s="248"/>
      <c r="I1" s="14"/>
      <c r="J1" s="139"/>
      <c r="K1" s="195" t="s">
        <v>21</v>
      </c>
      <c r="L1" s="195"/>
      <c r="M1" s="195"/>
      <c r="N1" s="195"/>
      <c r="O1" s="195"/>
      <c r="P1" s="6"/>
    </row>
    <row r="2" spans="1:19" ht="12" customHeight="1" thickBot="1">
      <c r="A2" s="249"/>
      <c r="B2" s="249"/>
      <c r="C2" s="249"/>
      <c r="D2" s="249"/>
      <c r="E2" s="249"/>
      <c r="F2" s="249"/>
      <c r="G2" s="249"/>
      <c r="H2" s="249"/>
      <c r="I2" s="18"/>
      <c r="J2" s="18"/>
      <c r="K2" s="19"/>
      <c r="L2" s="19"/>
      <c r="M2" s="19"/>
      <c r="N2" s="18"/>
      <c r="O2" s="18"/>
      <c r="P2" s="6"/>
    </row>
    <row r="3" spans="1:19" ht="15.75" customHeight="1" thickTop="1">
      <c r="A3" s="91" t="s">
        <v>22</v>
      </c>
      <c r="B3" s="92"/>
      <c r="C3" s="211"/>
      <c r="D3" s="211"/>
      <c r="E3" s="211"/>
      <c r="F3" s="211"/>
      <c r="G3" s="211"/>
      <c r="H3" s="211"/>
      <c r="I3" s="93"/>
      <c r="J3" s="212" t="s">
        <v>23</v>
      </c>
      <c r="K3" s="212"/>
      <c r="L3" s="91"/>
      <c r="M3" s="94"/>
      <c r="N3" s="94"/>
      <c r="O3" s="95" t="s">
        <v>24</v>
      </c>
      <c r="P3" s="6"/>
    </row>
    <row r="4" spans="1:19" ht="15.75" customHeight="1">
      <c r="A4" s="96"/>
      <c r="B4" s="93"/>
      <c r="C4" s="213"/>
      <c r="D4" s="213"/>
      <c r="E4" s="213"/>
      <c r="F4" s="213"/>
      <c r="G4" s="213"/>
      <c r="H4" s="213"/>
      <c r="I4" s="93"/>
      <c r="J4" s="214"/>
      <c r="K4" s="214"/>
      <c r="L4" s="214"/>
      <c r="M4" s="214"/>
      <c r="N4" s="214"/>
      <c r="O4" s="103"/>
      <c r="P4" s="7"/>
    </row>
    <row r="5" spans="1:19" ht="15.75" customHeight="1" thickBot="1">
      <c r="A5" s="96"/>
      <c r="B5" s="93"/>
      <c r="C5" s="216"/>
      <c r="D5" s="216"/>
      <c r="E5" s="216"/>
      <c r="F5" s="216"/>
      <c r="G5" s="216"/>
      <c r="H5" s="216"/>
      <c r="I5" s="93"/>
      <c r="J5" s="97" t="s">
        <v>25</v>
      </c>
      <c r="K5" s="215"/>
      <c r="L5" s="215"/>
      <c r="M5" s="215"/>
      <c r="N5" s="215"/>
      <c r="O5" s="215"/>
      <c r="P5" s="6"/>
    </row>
    <row r="6" spans="1:19" ht="15.75" customHeight="1" thickTop="1">
      <c r="A6" s="91" t="s">
        <v>26</v>
      </c>
      <c r="B6" s="92"/>
      <c r="C6" s="196"/>
      <c r="D6" s="196"/>
      <c r="E6" s="196"/>
      <c r="F6" s="196"/>
      <c r="G6" s="196"/>
      <c r="H6" s="196"/>
      <c r="I6" s="93"/>
      <c r="J6" s="91" t="s">
        <v>27</v>
      </c>
      <c r="K6" s="94"/>
      <c r="L6" s="94"/>
      <c r="M6" s="98"/>
      <c r="N6" s="99" t="s">
        <v>28</v>
      </c>
      <c r="O6" s="99" t="s">
        <v>29</v>
      </c>
      <c r="P6" s="6"/>
    </row>
    <row r="7" spans="1:19" ht="15.75" customHeight="1" thickBot="1">
      <c r="A7" s="96" t="s">
        <v>30</v>
      </c>
      <c r="B7" s="93"/>
      <c r="C7" s="213"/>
      <c r="D7" s="213"/>
      <c r="E7" s="213"/>
      <c r="F7" s="213"/>
      <c r="G7" s="213"/>
      <c r="H7" s="213"/>
      <c r="I7" s="93"/>
      <c r="J7" s="222"/>
      <c r="K7" s="222"/>
      <c r="L7" s="222"/>
      <c r="M7" s="223"/>
      <c r="N7" s="104"/>
      <c r="O7" s="104"/>
      <c r="P7" s="8"/>
    </row>
    <row r="8" spans="1:19" ht="15.75" customHeight="1">
      <c r="A8" s="96" t="s">
        <v>31</v>
      </c>
      <c r="B8" s="93"/>
      <c r="C8" s="213"/>
      <c r="D8" s="213"/>
      <c r="E8" s="213"/>
      <c r="F8" s="213"/>
      <c r="G8" s="213"/>
      <c r="H8" s="213"/>
      <c r="I8" s="93"/>
      <c r="J8" s="100" t="s">
        <v>32</v>
      </c>
      <c r="K8" s="101"/>
      <c r="L8" s="101"/>
      <c r="M8" s="101"/>
      <c r="N8" s="101"/>
      <c r="O8" s="101"/>
      <c r="P8" s="8"/>
    </row>
    <row r="9" spans="1:19" ht="15.75" customHeight="1" thickBot="1">
      <c r="A9" s="96"/>
      <c r="B9" s="93"/>
      <c r="C9" s="221"/>
      <c r="D9" s="221"/>
      <c r="E9" s="221"/>
      <c r="F9" s="221"/>
      <c r="G9" s="221"/>
      <c r="H9" s="221"/>
      <c r="I9" s="93"/>
      <c r="J9" s="201"/>
      <c r="K9" s="201"/>
      <c r="L9" s="201"/>
      <c r="M9" s="201"/>
      <c r="N9" s="201"/>
      <c r="O9" s="201"/>
      <c r="P9" s="9"/>
    </row>
    <row r="10" spans="1:19" ht="15.75" customHeight="1" thickTop="1">
      <c r="A10" s="91" t="s">
        <v>33</v>
      </c>
      <c r="B10" s="92"/>
      <c r="C10" s="196"/>
      <c r="D10" s="196"/>
      <c r="E10" s="196"/>
      <c r="F10" s="196"/>
      <c r="G10" s="196"/>
      <c r="H10" s="196"/>
      <c r="I10" s="93"/>
      <c r="J10" s="102" t="s">
        <v>34</v>
      </c>
      <c r="K10" s="94"/>
      <c r="L10" s="220"/>
      <c r="M10" s="220"/>
      <c r="N10" s="220"/>
      <c r="O10" s="220"/>
      <c r="P10" s="8"/>
    </row>
    <row r="11" spans="1:19" ht="15.75" customHeight="1" thickBot="1">
      <c r="A11" s="21"/>
      <c r="B11" s="20"/>
      <c r="C11" s="200"/>
      <c r="D11" s="200"/>
      <c r="E11" s="200"/>
      <c r="F11" s="200"/>
      <c r="G11" s="200"/>
      <c r="H11" s="200"/>
      <c r="I11" s="21"/>
      <c r="J11" s="201"/>
      <c r="K11" s="201"/>
      <c r="L11" s="201"/>
      <c r="M11" s="201"/>
      <c r="N11" s="201"/>
      <c r="O11" s="201"/>
      <c r="P11" s="8"/>
      <c r="R11" s="83" t="s">
        <v>35</v>
      </c>
    </row>
    <row r="12" spans="1:19" ht="15.75" customHeight="1" thickTop="1" thickBot="1">
      <c r="A12" s="90"/>
      <c r="B12" s="90"/>
      <c r="C12" s="224"/>
      <c r="D12" s="224"/>
      <c r="E12" s="224"/>
      <c r="F12" s="224"/>
      <c r="G12" s="224"/>
      <c r="H12" s="224"/>
      <c r="I12" s="21"/>
      <c r="J12" s="88" t="s">
        <v>36</v>
      </c>
      <c r="K12" s="22"/>
      <c r="L12" s="22"/>
      <c r="M12" s="22"/>
      <c r="N12" s="22"/>
      <c r="O12" s="22"/>
      <c r="P12" s="8"/>
      <c r="R12" s="83" t="s">
        <v>37</v>
      </c>
    </row>
    <row r="13" spans="1:19" ht="15.75" customHeight="1">
      <c r="A13" s="61"/>
      <c r="B13" s="20"/>
      <c r="C13" s="225"/>
      <c r="D13" s="225"/>
      <c r="E13" s="225"/>
      <c r="F13" s="225"/>
      <c r="G13" s="225"/>
      <c r="H13" s="225"/>
      <c r="I13" s="23"/>
      <c r="J13" s="22"/>
      <c r="K13" s="24"/>
      <c r="L13" s="24"/>
      <c r="M13" s="24"/>
      <c r="N13" s="24"/>
      <c r="O13" s="21"/>
      <c r="P13" s="8"/>
      <c r="R13" s="83" t="s">
        <v>38</v>
      </c>
    </row>
    <row r="14" spans="1:19" ht="15.75" customHeight="1">
      <c r="A14" s="72" t="s">
        <v>39</v>
      </c>
      <c r="B14" s="46"/>
      <c r="C14" s="46"/>
      <c r="D14" s="46"/>
      <c r="E14" s="46"/>
      <c r="F14" s="46"/>
      <c r="G14" s="46"/>
      <c r="H14" s="226" t="s">
        <v>40</v>
      </c>
      <c r="I14" s="227"/>
      <c r="J14" s="228"/>
      <c r="K14" s="43" t="s">
        <v>41</v>
      </c>
      <c r="L14" s="43" t="s">
        <v>42</v>
      </c>
      <c r="M14" s="60" t="s">
        <v>43</v>
      </c>
      <c r="N14" s="25" t="s">
        <v>44</v>
      </c>
      <c r="O14" s="26" t="s">
        <v>43</v>
      </c>
      <c r="P14" s="10"/>
      <c r="Q14" s="62"/>
      <c r="R14" s="43" t="s">
        <v>45</v>
      </c>
      <c r="S14" s="43" t="s">
        <v>46</v>
      </c>
    </row>
    <row r="15" spans="1:19" ht="15.75" customHeight="1">
      <c r="A15" s="110" t="s">
        <v>47</v>
      </c>
      <c r="B15" s="14"/>
      <c r="C15" s="46"/>
      <c r="D15" s="46"/>
      <c r="E15" s="46"/>
      <c r="F15" s="46"/>
      <c r="G15" s="46"/>
      <c r="H15" s="229"/>
      <c r="I15" s="230"/>
      <c r="J15" s="231"/>
      <c r="K15" s="28" t="s">
        <v>5</v>
      </c>
      <c r="L15" s="28" t="s">
        <v>5</v>
      </c>
      <c r="M15" s="27" t="s">
        <v>48</v>
      </c>
      <c r="N15" s="29"/>
      <c r="O15" s="30" t="s">
        <v>49</v>
      </c>
      <c r="P15" s="10"/>
      <c r="Q15" s="62"/>
      <c r="R15" s="28" t="s">
        <v>5</v>
      </c>
      <c r="S15" s="28" t="s">
        <v>5</v>
      </c>
    </row>
    <row r="16" spans="1:19" ht="14.45" customHeight="1">
      <c r="A16" s="110"/>
      <c r="B16" s="46"/>
      <c r="C16" s="46"/>
      <c r="D16" s="46"/>
      <c r="E16" s="46"/>
      <c r="F16" s="205" t="s">
        <v>50</v>
      </c>
      <c r="G16" s="208" t="s">
        <v>47</v>
      </c>
      <c r="H16" s="202" t="s">
        <v>51</v>
      </c>
      <c r="I16" s="203"/>
      <c r="J16" s="204"/>
      <c r="K16" s="40">
        <v>160</v>
      </c>
      <c r="L16" s="41">
        <v>142</v>
      </c>
      <c r="M16" s="42">
        <v>1.2</v>
      </c>
      <c r="N16" s="133"/>
      <c r="O16" s="36">
        <f>N16*M16</f>
        <v>0</v>
      </c>
      <c r="P16" s="10"/>
      <c r="Q16" s="62"/>
      <c r="R16" s="34">
        <v>142</v>
      </c>
      <c r="S16" s="34"/>
    </row>
    <row r="17" spans="1:19" ht="14.45" customHeight="1">
      <c r="A17" s="46"/>
      <c r="B17" s="46"/>
      <c r="C17" s="46"/>
      <c r="D17" s="46"/>
      <c r="E17" s="46"/>
      <c r="F17" s="206"/>
      <c r="G17" s="209"/>
      <c r="H17" s="197" t="s">
        <v>52</v>
      </c>
      <c r="I17" s="198"/>
      <c r="J17" s="199"/>
      <c r="K17" s="33">
        <v>180</v>
      </c>
      <c r="L17" s="34">
        <v>142</v>
      </c>
      <c r="M17" s="35">
        <v>1.2</v>
      </c>
      <c r="N17" s="133"/>
      <c r="O17" s="36">
        <f t="shared" ref="O17:O31" si="0">N17*M17</f>
        <v>0</v>
      </c>
      <c r="P17" s="10"/>
      <c r="Q17" s="62"/>
      <c r="R17" s="34">
        <v>142</v>
      </c>
      <c r="S17" s="34"/>
    </row>
    <row r="18" spans="1:19" ht="14.45" customHeight="1">
      <c r="A18" s="46"/>
      <c r="B18" s="46"/>
      <c r="C18" s="46"/>
      <c r="D18" s="46"/>
      <c r="E18" s="46"/>
      <c r="F18" s="206"/>
      <c r="G18" s="209"/>
      <c r="H18" s="197" t="s">
        <v>53</v>
      </c>
      <c r="I18" s="198"/>
      <c r="J18" s="199"/>
      <c r="K18" s="33">
        <v>200</v>
      </c>
      <c r="L18" s="34">
        <v>172</v>
      </c>
      <c r="M18" s="35">
        <v>1.2</v>
      </c>
      <c r="N18" s="133"/>
      <c r="O18" s="36">
        <f t="shared" si="0"/>
        <v>0</v>
      </c>
      <c r="P18" s="10"/>
      <c r="Q18" s="62"/>
      <c r="R18" s="34">
        <v>172</v>
      </c>
      <c r="S18" s="34"/>
    </row>
    <row r="19" spans="1:19" ht="14.45" customHeight="1">
      <c r="A19" s="46"/>
      <c r="B19" s="46"/>
      <c r="C19" s="46"/>
      <c r="D19" s="46"/>
      <c r="E19" s="46"/>
      <c r="F19" s="206"/>
      <c r="G19" s="209"/>
      <c r="H19" s="197" t="s">
        <v>54</v>
      </c>
      <c r="I19" s="198"/>
      <c r="J19" s="199"/>
      <c r="K19" s="33">
        <v>220</v>
      </c>
      <c r="L19" s="34">
        <v>202</v>
      </c>
      <c r="M19" s="35">
        <v>1.2</v>
      </c>
      <c r="N19" s="133"/>
      <c r="O19" s="36">
        <f t="shared" si="0"/>
        <v>0</v>
      </c>
      <c r="P19" s="10"/>
      <c r="Q19" s="62"/>
      <c r="R19" s="34">
        <v>202</v>
      </c>
      <c r="S19" s="34"/>
    </row>
    <row r="20" spans="1:19" ht="14.45" customHeight="1">
      <c r="A20" s="46"/>
      <c r="B20" s="46"/>
      <c r="C20" s="46"/>
      <c r="D20" s="46"/>
      <c r="E20" s="46"/>
      <c r="F20" s="206"/>
      <c r="G20" s="209"/>
      <c r="H20" s="197" t="s">
        <v>55</v>
      </c>
      <c r="I20" s="198"/>
      <c r="J20" s="199"/>
      <c r="K20" s="33">
        <v>240</v>
      </c>
      <c r="L20" s="34">
        <v>222</v>
      </c>
      <c r="M20" s="35">
        <v>1.2</v>
      </c>
      <c r="N20" s="134"/>
      <c r="O20" s="36">
        <f t="shared" si="0"/>
        <v>0</v>
      </c>
      <c r="P20" s="10"/>
      <c r="Q20" s="62"/>
      <c r="R20" s="57">
        <v>222</v>
      </c>
      <c r="S20" s="57"/>
    </row>
    <row r="21" spans="1:19" ht="14.45" customHeight="1">
      <c r="A21" s="46"/>
      <c r="B21" s="46"/>
      <c r="C21" s="46"/>
      <c r="D21" s="46"/>
      <c r="E21" s="46"/>
      <c r="F21" s="206"/>
      <c r="G21" s="209"/>
      <c r="H21" s="197" t="s">
        <v>56</v>
      </c>
      <c r="I21" s="198"/>
      <c r="J21" s="199"/>
      <c r="K21" s="33">
        <v>260</v>
      </c>
      <c r="L21" s="34">
        <v>222</v>
      </c>
      <c r="M21" s="35">
        <v>1.2</v>
      </c>
      <c r="N21" s="134"/>
      <c r="O21" s="36">
        <f t="shared" si="0"/>
        <v>0</v>
      </c>
      <c r="P21" s="10"/>
      <c r="Q21" s="62"/>
      <c r="R21" s="58">
        <v>222</v>
      </c>
      <c r="S21" s="58"/>
    </row>
    <row r="22" spans="1:19" ht="14.45" customHeight="1">
      <c r="A22" s="46"/>
      <c r="B22" s="46"/>
      <c r="C22" s="46"/>
      <c r="D22" s="46"/>
      <c r="E22" s="46"/>
      <c r="F22" s="206"/>
      <c r="G22" s="209"/>
      <c r="H22" s="197" t="s">
        <v>57</v>
      </c>
      <c r="I22" s="198"/>
      <c r="J22" s="199"/>
      <c r="K22" s="33">
        <v>280</v>
      </c>
      <c r="L22" s="34">
        <v>254</v>
      </c>
      <c r="M22" s="35">
        <v>1.2</v>
      </c>
      <c r="N22" s="134"/>
      <c r="O22" s="36">
        <f t="shared" si="0"/>
        <v>0</v>
      </c>
      <c r="P22" s="10"/>
      <c r="Q22" s="62"/>
      <c r="R22" s="31">
        <v>112</v>
      </c>
      <c r="S22" s="31">
        <v>142</v>
      </c>
    </row>
    <row r="23" spans="1:19" ht="14.45" customHeight="1">
      <c r="A23" s="72" t="s">
        <v>39</v>
      </c>
      <c r="B23" s="46"/>
      <c r="C23" s="46"/>
      <c r="D23" s="46"/>
      <c r="E23" s="46"/>
      <c r="F23" s="206"/>
      <c r="G23" s="209"/>
      <c r="H23" s="197" t="s">
        <v>58</v>
      </c>
      <c r="I23" s="198"/>
      <c r="J23" s="199"/>
      <c r="K23" s="33">
        <v>300</v>
      </c>
      <c r="L23" s="34">
        <v>284</v>
      </c>
      <c r="M23" s="35">
        <v>1.2</v>
      </c>
      <c r="N23" s="133"/>
      <c r="O23" s="36">
        <f t="shared" si="0"/>
        <v>0</v>
      </c>
      <c r="P23" s="10"/>
      <c r="Q23" s="62"/>
      <c r="R23" s="34">
        <v>142</v>
      </c>
      <c r="S23" s="34">
        <v>142</v>
      </c>
    </row>
    <row r="24" spans="1:19" ht="14.45" customHeight="1">
      <c r="A24" s="110" t="s">
        <v>59</v>
      </c>
      <c r="B24" s="46"/>
      <c r="C24" s="46"/>
      <c r="D24" s="46"/>
      <c r="E24" s="46"/>
      <c r="F24" s="206"/>
      <c r="G24" s="209"/>
      <c r="H24" s="197" t="s">
        <v>60</v>
      </c>
      <c r="I24" s="198"/>
      <c r="J24" s="199"/>
      <c r="K24" s="33">
        <v>320</v>
      </c>
      <c r="L24" s="34">
        <v>284</v>
      </c>
      <c r="M24" s="35">
        <v>1.2</v>
      </c>
      <c r="N24" s="133"/>
      <c r="O24" s="36">
        <f t="shared" si="0"/>
        <v>0</v>
      </c>
      <c r="P24" s="11"/>
      <c r="Q24" s="62"/>
      <c r="R24" s="34">
        <v>142</v>
      </c>
      <c r="S24" s="34">
        <v>142</v>
      </c>
    </row>
    <row r="25" spans="1:19" ht="14.45" customHeight="1">
      <c r="A25" s="111" t="s">
        <v>61</v>
      </c>
      <c r="B25" s="46"/>
      <c r="C25" s="46"/>
      <c r="D25" s="46"/>
      <c r="E25" s="46"/>
      <c r="F25" s="206"/>
      <c r="G25" s="209"/>
      <c r="H25" s="197" t="s">
        <v>62</v>
      </c>
      <c r="I25" s="198"/>
      <c r="J25" s="199"/>
      <c r="K25" s="33">
        <v>340</v>
      </c>
      <c r="L25" s="34">
        <v>314</v>
      </c>
      <c r="M25" s="35">
        <v>1.2</v>
      </c>
      <c r="N25" s="133"/>
      <c r="O25" s="36">
        <f t="shared" si="0"/>
        <v>0</v>
      </c>
      <c r="P25" s="11"/>
      <c r="Q25" s="62"/>
      <c r="R25" s="34">
        <v>172</v>
      </c>
      <c r="S25" s="34">
        <v>142</v>
      </c>
    </row>
    <row r="26" spans="1:19" ht="14.45" customHeight="1">
      <c r="A26" s="111"/>
      <c r="B26" s="46"/>
      <c r="C26" s="46"/>
      <c r="D26" s="46"/>
      <c r="E26" s="46"/>
      <c r="F26" s="206"/>
      <c r="G26" s="209"/>
      <c r="H26" s="197" t="s">
        <v>63</v>
      </c>
      <c r="I26" s="198"/>
      <c r="J26" s="199"/>
      <c r="K26" s="33">
        <v>360</v>
      </c>
      <c r="L26" s="34">
        <v>344</v>
      </c>
      <c r="M26" s="35">
        <v>1.2</v>
      </c>
      <c r="N26" s="133"/>
      <c r="O26" s="36">
        <f t="shared" si="0"/>
        <v>0</v>
      </c>
      <c r="P26" s="10"/>
      <c r="Q26" s="62"/>
      <c r="R26" s="34">
        <v>172</v>
      </c>
      <c r="S26" s="34">
        <v>172</v>
      </c>
    </row>
    <row r="27" spans="1:19" ht="14.45" customHeight="1">
      <c r="A27" s="46"/>
      <c r="B27" s="46"/>
      <c r="C27" s="46"/>
      <c r="D27" s="46"/>
      <c r="E27" s="46"/>
      <c r="F27" s="206"/>
      <c r="G27" s="209"/>
      <c r="H27" s="197" t="s">
        <v>64</v>
      </c>
      <c r="I27" s="198"/>
      <c r="J27" s="199"/>
      <c r="K27" s="33">
        <v>380</v>
      </c>
      <c r="L27" s="34">
        <v>364</v>
      </c>
      <c r="M27" s="35">
        <v>1.2</v>
      </c>
      <c r="N27" s="133"/>
      <c r="O27" s="36">
        <f t="shared" si="0"/>
        <v>0</v>
      </c>
      <c r="P27" s="10"/>
      <c r="Q27" s="62"/>
      <c r="R27" s="34">
        <v>222</v>
      </c>
      <c r="S27" s="34">
        <v>142</v>
      </c>
    </row>
    <row r="28" spans="1:19" ht="14.45" customHeight="1">
      <c r="A28" s="46"/>
      <c r="B28" s="46"/>
      <c r="C28" s="46"/>
      <c r="D28" s="46"/>
      <c r="E28" s="46"/>
      <c r="F28" s="206"/>
      <c r="G28" s="209"/>
      <c r="H28" s="197" t="s">
        <v>65</v>
      </c>
      <c r="I28" s="198"/>
      <c r="J28" s="199"/>
      <c r="K28" s="33">
        <v>400</v>
      </c>
      <c r="L28" s="34">
        <v>364</v>
      </c>
      <c r="M28" s="35">
        <v>1.2</v>
      </c>
      <c r="N28" s="133"/>
      <c r="O28" s="36">
        <f t="shared" si="0"/>
        <v>0</v>
      </c>
      <c r="P28" s="10"/>
      <c r="Q28" s="62"/>
      <c r="R28" s="34">
        <v>222</v>
      </c>
      <c r="S28" s="34">
        <v>142</v>
      </c>
    </row>
    <row r="29" spans="1:19" ht="14.45" customHeight="1">
      <c r="A29" s="46"/>
      <c r="B29" s="46"/>
      <c r="C29" s="46"/>
      <c r="D29" s="46"/>
      <c r="E29" s="46"/>
      <c r="F29" s="206"/>
      <c r="G29" s="209"/>
      <c r="H29" s="197" t="s">
        <v>66</v>
      </c>
      <c r="I29" s="198"/>
      <c r="J29" s="199"/>
      <c r="K29" s="33">
        <v>420</v>
      </c>
      <c r="L29" s="34">
        <v>394</v>
      </c>
      <c r="M29" s="35">
        <v>1.2</v>
      </c>
      <c r="N29" s="133"/>
      <c r="O29" s="36">
        <f t="shared" si="0"/>
        <v>0</v>
      </c>
      <c r="P29" s="10"/>
      <c r="Q29" s="62"/>
      <c r="R29" s="34">
        <v>222</v>
      </c>
      <c r="S29" s="34">
        <v>172</v>
      </c>
    </row>
    <row r="30" spans="1:19" ht="14.45" customHeight="1">
      <c r="A30" s="46"/>
      <c r="B30" s="46"/>
      <c r="C30" s="46"/>
      <c r="D30" s="46"/>
      <c r="E30" s="112"/>
      <c r="F30" s="206"/>
      <c r="G30" s="209"/>
      <c r="H30" s="197" t="s">
        <v>67</v>
      </c>
      <c r="I30" s="198"/>
      <c r="J30" s="199"/>
      <c r="K30" s="33">
        <v>440</v>
      </c>
      <c r="L30" s="34">
        <v>394</v>
      </c>
      <c r="M30" s="35">
        <v>1.2</v>
      </c>
      <c r="N30" s="135"/>
      <c r="O30" s="36">
        <f t="shared" si="0"/>
        <v>0</v>
      </c>
      <c r="P30" s="10"/>
      <c r="Q30" s="62"/>
      <c r="R30" s="41">
        <v>222</v>
      </c>
      <c r="S30" s="41">
        <v>172</v>
      </c>
    </row>
    <row r="31" spans="1:19" ht="14.45" customHeight="1">
      <c r="A31" s="46"/>
      <c r="B31" s="46"/>
      <c r="C31" s="46"/>
      <c r="D31" s="46"/>
      <c r="E31" s="46"/>
      <c r="F31" s="207"/>
      <c r="G31" s="210"/>
      <c r="H31" s="217" t="s">
        <v>68</v>
      </c>
      <c r="I31" s="218"/>
      <c r="J31" s="219"/>
      <c r="K31" s="74">
        <v>460</v>
      </c>
      <c r="L31" s="75">
        <v>444</v>
      </c>
      <c r="M31" s="76">
        <v>1.2</v>
      </c>
      <c r="N31" s="136"/>
      <c r="O31" s="79">
        <f t="shared" si="0"/>
        <v>0</v>
      </c>
      <c r="P31" s="10"/>
      <c r="Q31" s="62"/>
      <c r="R31" s="38">
        <v>222</v>
      </c>
      <c r="S31" s="38">
        <v>222</v>
      </c>
    </row>
    <row r="32" spans="1:19" ht="15">
      <c r="A32" s="110"/>
      <c r="B32" s="46"/>
      <c r="C32" s="46"/>
      <c r="D32" s="46"/>
      <c r="E32" s="46"/>
      <c r="F32" s="17"/>
      <c r="G32" s="17"/>
      <c r="H32" s="113"/>
      <c r="I32" s="113"/>
      <c r="J32" s="73"/>
      <c r="K32" s="17"/>
      <c r="L32" s="17"/>
      <c r="M32" s="17"/>
      <c r="N32" s="188"/>
      <c r="O32" s="46"/>
      <c r="P32" s="10"/>
      <c r="Q32" s="62"/>
      <c r="R32" s="17"/>
      <c r="S32" s="17"/>
    </row>
    <row r="33" spans="1:19" ht="14.45" customHeight="1">
      <c r="A33" s="72" t="s">
        <v>69</v>
      </c>
      <c r="B33" s="46"/>
      <c r="C33" s="46"/>
      <c r="D33" s="46"/>
      <c r="E33" s="46"/>
      <c r="F33" s="205" t="s">
        <v>50</v>
      </c>
      <c r="G33" s="208" t="s">
        <v>59</v>
      </c>
      <c r="H33" s="202" t="s">
        <v>70</v>
      </c>
      <c r="I33" s="203"/>
      <c r="J33" s="204"/>
      <c r="K33" s="77">
        <v>240</v>
      </c>
      <c r="L33" s="78">
        <v>224</v>
      </c>
      <c r="M33" s="64">
        <v>1.2</v>
      </c>
      <c r="N33" s="137"/>
      <c r="O33" s="65">
        <f>N33*M33</f>
        <v>0</v>
      </c>
      <c r="P33" s="10"/>
      <c r="R33" s="105">
        <v>112</v>
      </c>
      <c r="S33" s="105">
        <v>112</v>
      </c>
    </row>
    <row r="34" spans="1:19" ht="14.45" customHeight="1">
      <c r="A34" s="111" t="s">
        <v>61</v>
      </c>
      <c r="B34" s="46"/>
      <c r="C34" s="14"/>
      <c r="D34" s="17"/>
      <c r="E34" s="17"/>
      <c r="F34" s="206"/>
      <c r="G34" s="209"/>
      <c r="H34" s="197" t="s">
        <v>71</v>
      </c>
      <c r="I34" s="198"/>
      <c r="J34" s="199"/>
      <c r="K34" s="33">
        <v>260</v>
      </c>
      <c r="L34" s="34">
        <v>224</v>
      </c>
      <c r="M34" s="32">
        <v>1.2</v>
      </c>
      <c r="N34" s="138"/>
      <c r="O34" s="36">
        <f t="shared" ref="O34:O44" si="1">N34*M34</f>
        <v>0</v>
      </c>
      <c r="P34" s="10"/>
      <c r="R34" s="31">
        <v>112</v>
      </c>
      <c r="S34" s="31">
        <v>112</v>
      </c>
    </row>
    <row r="35" spans="1:19" ht="14.45" customHeight="1">
      <c r="A35" s="72"/>
      <c r="B35" s="46"/>
      <c r="C35" s="46"/>
      <c r="D35" s="46"/>
      <c r="E35" s="46"/>
      <c r="F35" s="206"/>
      <c r="G35" s="209"/>
      <c r="H35" s="197" t="s">
        <v>72</v>
      </c>
      <c r="I35" s="198"/>
      <c r="J35" s="199"/>
      <c r="K35" s="33">
        <v>280</v>
      </c>
      <c r="L35" s="34">
        <v>254</v>
      </c>
      <c r="M35" s="32">
        <v>1.2</v>
      </c>
      <c r="N35" s="138"/>
      <c r="O35" s="36">
        <f t="shared" si="1"/>
        <v>0</v>
      </c>
      <c r="P35" s="10"/>
      <c r="R35" s="31">
        <v>112</v>
      </c>
      <c r="S35" s="31">
        <v>142</v>
      </c>
    </row>
    <row r="36" spans="1:19" ht="14.45" customHeight="1">
      <c r="A36" s="46"/>
      <c r="B36" s="46"/>
      <c r="C36" s="46"/>
      <c r="D36" s="46"/>
      <c r="E36" s="46"/>
      <c r="F36" s="206"/>
      <c r="G36" s="209"/>
      <c r="H36" s="197" t="s">
        <v>73</v>
      </c>
      <c r="I36" s="198"/>
      <c r="J36" s="199"/>
      <c r="K36" s="33">
        <v>300</v>
      </c>
      <c r="L36" s="34">
        <v>284</v>
      </c>
      <c r="M36" s="35">
        <v>1.2</v>
      </c>
      <c r="N36" s="133"/>
      <c r="O36" s="36">
        <f t="shared" si="1"/>
        <v>0</v>
      </c>
      <c r="P36" s="10"/>
      <c r="R36" s="34">
        <v>142</v>
      </c>
      <c r="S36" s="34">
        <v>142</v>
      </c>
    </row>
    <row r="37" spans="1:19" ht="14.45" customHeight="1">
      <c r="A37" s="46"/>
      <c r="B37" s="46"/>
      <c r="C37" s="46"/>
      <c r="D37" s="46"/>
      <c r="E37" s="46"/>
      <c r="F37" s="206"/>
      <c r="G37" s="209"/>
      <c r="H37" s="197" t="s">
        <v>74</v>
      </c>
      <c r="I37" s="198"/>
      <c r="J37" s="199"/>
      <c r="K37" s="33">
        <v>320</v>
      </c>
      <c r="L37" s="34">
        <v>284</v>
      </c>
      <c r="M37" s="35">
        <v>1.2</v>
      </c>
      <c r="N37" s="133"/>
      <c r="O37" s="36">
        <f t="shared" si="1"/>
        <v>0</v>
      </c>
      <c r="P37" s="10"/>
      <c r="R37" s="34">
        <v>142</v>
      </c>
      <c r="S37" s="34">
        <v>142</v>
      </c>
    </row>
    <row r="38" spans="1:19" ht="14.45" customHeight="1">
      <c r="A38" s="46"/>
      <c r="B38" s="46"/>
      <c r="C38" s="46"/>
      <c r="D38" s="46"/>
      <c r="E38" s="46"/>
      <c r="F38" s="206"/>
      <c r="G38" s="209"/>
      <c r="H38" s="197" t="s">
        <v>75</v>
      </c>
      <c r="I38" s="198"/>
      <c r="J38" s="199"/>
      <c r="K38" s="33">
        <v>340</v>
      </c>
      <c r="L38" s="34">
        <v>314</v>
      </c>
      <c r="M38" s="35">
        <v>1.2</v>
      </c>
      <c r="N38" s="133"/>
      <c r="O38" s="36">
        <f t="shared" si="1"/>
        <v>0</v>
      </c>
      <c r="P38" s="10"/>
      <c r="R38" s="34">
        <v>172</v>
      </c>
      <c r="S38" s="34">
        <v>142</v>
      </c>
    </row>
    <row r="39" spans="1:19" ht="14.45" customHeight="1">
      <c r="A39" s="46"/>
      <c r="B39" s="46"/>
      <c r="C39" s="46"/>
      <c r="D39" s="46"/>
      <c r="E39" s="46"/>
      <c r="F39" s="206"/>
      <c r="G39" s="209"/>
      <c r="H39" s="197" t="s">
        <v>76</v>
      </c>
      <c r="I39" s="198"/>
      <c r="J39" s="199"/>
      <c r="K39" s="33">
        <v>360</v>
      </c>
      <c r="L39" s="34">
        <v>344</v>
      </c>
      <c r="M39" s="35">
        <v>1.2</v>
      </c>
      <c r="N39" s="133"/>
      <c r="O39" s="36">
        <f t="shared" si="1"/>
        <v>0</v>
      </c>
      <c r="P39" s="10"/>
      <c r="R39" s="34">
        <v>172</v>
      </c>
      <c r="S39" s="34">
        <v>172</v>
      </c>
    </row>
    <row r="40" spans="1:19" ht="14.45" customHeight="1">
      <c r="A40" s="46"/>
      <c r="B40" s="46"/>
      <c r="C40" s="46"/>
      <c r="D40" s="46"/>
      <c r="E40" s="46"/>
      <c r="F40" s="206"/>
      <c r="G40" s="209"/>
      <c r="H40" s="197" t="s">
        <v>77</v>
      </c>
      <c r="I40" s="198"/>
      <c r="J40" s="199"/>
      <c r="K40" s="33">
        <v>380</v>
      </c>
      <c r="L40" s="34">
        <v>364</v>
      </c>
      <c r="M40" s="35">
        <v>1.2</v>
      </c>
      <c r="N40" s="133"/>
      <c r="O40" s="36">
        <f t="shared" si="1"/>
        <v>0</v>
      </c>
      <c r="P40" s="10"/>
      <c r="R40" s="34">
        <v>222</v>
      </c>
      <c r="S40" s="34">
        <v>142</v>
      </c>
    </row>
    <row r="41" spans="1:19" ht="14.45" customHeight="1">
      <c r="A41" s="72" t="s">
        <v>78</v>
      </c>
      <c r="B41" s="46"/>
      <c r="C41" s="46"/>
      <c r="D41" s="46"/>
      <c r="E41" s="46"/>
      <c r="F41" s="206"/>
      <c r="G41" s="209"/>
      <c r="H41" s="197" t="s">
        <v>79</v>
      </c>
      <c r="I41" s="198"/>
      <c r="J41" s="199"/>
      <c r="K41" s="33">
        <v>400</v>
      </c>
      <c r="L41" s="34">
        <v>364</v>
      </c>
      <c r="M41" s="35">
        <v>1.2</v>
      </c>
      <c r="N41" s="133"/>
      <c r="O41" s="36">
        <f t="shared" si="1"/>
        <v>0</v>
      </c>
      <c r="P41" s="10"/>
      <c r="R41" s="34">
        <v>222</v>
      </c>
      <c r="S41" s="34">
        <v>142</v>
      </c>
    </row>
    <row r="42" spans="1:19" ht="14.45" customHeight="1">
      <c r="A42" s="176" t="s">
        <v>80</v>
      </c>
      <c r="B42" s="46"/>
      <c r="C42" s="46"/>
      <c r="D42" s="46"/>
      <c r="E42" s="46"/>
      <c r="F42" s="206"/>
      <c r="G42" s="209"/>
      <c r="H42" s="197" t="s">
        <v>81</v>
      </c>
      <c r="I42" s="198"/>
      <c r="J42" s="199"/>
      <c r="K42" s="33">
        <v>420</v>
      </c>
      <c r="L42" s="34">
        <v>394</v>
      </c>
      <c r="M42" s="35">
        <v>1.2</v>
      </c>
      <c r="N42" s="133"/>
      <c r="O42" s="36">
        <f t="shared" si="1"/>
        <v>0</v>
      </c>
      <c r="P42" s="10"/>
      <c r="R42" s="34">
        <v>222</v>
      </c>
      <c r="S42" s="34">
        <v>172</v>
      </c>
    </row>
    <row r="43" spans="1:19" ht="14.45" customHeight="1">
      <c r="A43" s="177" t="s">
        <v>82</v>
      </c>
      <c r="B43" s="46"/>
      <c r="C43" s="46"/>
      <c r="D43" s="46"/>
      <c r="E43" s="46"/>
      <c r="F43" s="206"/>
      <c r="G43" s="209"/>
      <c r="H43" s="197" t="s">
        <v>83</v>
      </c>
      <c r="I43" s="198"/>
      <c r="J43" s="199"/>
      <c r="K43" s="33">
        <v>440</v>
      </c>
      <c r="L43" s="34">
        <v>394</v>
      </c>
      <c r="M43" s="42">
        <v>1.2</v>
      </c>
      <c r="N43" s="135"/>
      <c r="O43" s="36">
        <f t="shared" si="1"/>
        <v>0</v>
      </c>
      <c r="P43" s="10"/>
      <c r="R43" s="34">
        <v>222</v>
      </c>
      <c r="S43" s="34">
        <v>172</v>
      </c>
    </row>
    <row r="44" spans="1:19" ht="14.45" customHeight="1">
      <c r="A44" s="17" t="s">
        <v>84</v>
      </c>
      <c r="B44" s="46"/>
      <c r="C44" s="46"/>
      <c r="D44" s="46"/>
      <c r="E44" s="46"/>
      <c r="F44" s="207"/>
      <c r="G44" s="210"/>
      <c r="H44" s="217" t="s">
        <v>85</v>
      </c>
      <c r="I44" s="218"/>
      <c r="J44" s="219"/>
      <c r="K44" s="74">
        <v>460</v>
      </c>
      <c r="L44" s="75">
        <v>444</v>
      </c>
      <c r="M44" s="39">
        <v>1.2</v>
      </c>
      <c r="N44" s="136"/>
      <c r="O44" s="79">
        <f t="shared" si="1"/>
        <v>0</v>
      </c>
      <c r="P44" s="10"/>
      <c r="R44" s="106">
        <v>222</v>
      </c>
      <c r="S44" s="106">
        <v>222</v>
      </c>
    </row>
    <row r="45" spans="1:19" ht="3.6" customHeight="1">
      <c r="A45" s="17"/>
      <c r="B45" s="46"/>
      <c r="C45" s="46"/>
      <c r="D45" s="46"/>
      <c r="E45" s="46"/>
      <c r="F45" s="116"/>
      <c r="G45" s="116"/>
      <c r="H45" s="117"/>
      <c r="I45" s="117"/>
      <c r="J45" s="117"/>
      <c r="K45" s="118"/>
      <c r="L45" s="178"/>
      <c r="M45" s="179"/>
      <c r="N45" s="189"/>
      <c r="O45" s="180"/>
      <c r="P45" s="10"/>
      <c r="R45" s="178"/>
      <c r="S45" s="178"/>
    </row>
    <row r="46" spans="1:19" ht="14.45" customHeight="1">
      <c r="A46" s="246" t="s">
        <v>86</v>
      </c>
      <c r="B46" s="247"/>
      <c r="C46" s="247"/>
      <c r="D46" s="247"/>
      <c r="E46" s="247"/>
      <c r="F46" s="181" t="s">
        <v>87</v>
      </c>
      <c r="G46" s="182"/>
      <c r="H46" s="183"/>
      <c r="I46" s="183"/>
      <c r="J46" s="183"/>
      <c r="K46" s="184"/>
      <c r="L46" s="185"/>
      <c r="M46" s="186"/>
      <c r="N46" s="232"/>
      <c r="O46" s="233"/>
      <c r="P46" s="10"/>
    </row>
    <row r="47" spans="1:19" ht="14.45" customHeight="1">
      <c r="A47" s="247"/>
      <c r="B47" s="247"/>
      <c r="C47" s="247"/>
      <c r="D47" s="247"/>
      <c r="E47" s="247"/>
      <c r="P47" s="10"/>
    </row>
    <row r="48" spans="1:19" ht="14.45" customHeight="1">
      <c r="A48" s="17"/>
      <c r="B48" s="46"/>
      <c r="C48" s="46"/>
      <c r="D48" s="46"/>
      <c r="E48" s="46"/>
      <c r="P48" s="10"/>
      <c r="R48" s="83" t="s">
        <v>88</v>
      </c>
    </row>
    <row r="49" spans="1:20" ht="14.45" customHeight="1">
      <c r="A49" s="17"/>
      <c r="B49" s="46"/>
      <c r="C49" s="46"/>
      <c r="D49" s="46"/>
      <c r="E49" s="46"/>
      <c r="F49" s="234" t="s">
        <v>89</v>
      </c>
      <c r="G49" s="235"/>
      <c r="H49" s="235"/>
      <c r="I49" s="235"/>
      <c r="J49" s="236"/>
      <c r="K49" s="43" t="s">
        <v>90</v>
      </c>
      <c r="L49" s="43" t="s">
        <v>91</v>
      </c>
      <c r="M49" s="60" t="s">
        <v>43</v>
      </c>
      <c r="N49" s="25" t="s">
        <v>92</v>
      </c>
      <c r="O49" s="26" t="s">
        <v>43</v>
      </c>
      <c r="P49" s="10"/>
      <c r="R49" s="84" t="s">
        <v>93</v>
      </c>
      <c r="S49" s="68" t="s">
        <v>94</v>
      </c>
      <c r="T49" s="69" t="s">
        <v>95</v>
      </c>
    </row>
    <row r="50" spans="1:20" ht="14.45" customHeight="1">
      <c r="A50" s="17"/>
      <c r="B50" s="46"/>
      <c r="C50" s="46"/>
      <c r="D50" s="46"/>
      <c r="E50" s="46"/>
      <c r="F50" s="237"/>
      <c r="G50" s="238"/>
      <c r="H50" s="238"/>
      <c r="I50" s="238"/>
      <c r="J50" s="239"/>
      <c r="K50" s="28" t="s">
        <v>5</v>
      </c>
      <c r="L50" s="28" t="s">
        <v>5</v>
      </c>
      <c r="M50" s="27" t="s">
        <v>48</v>
      </c>
      <c r="N50" s="29"/>
      <c r="O50" s="30" t="s">
        <v>96</v>
      </c>
      <c r="P50" s="10"/>
    </row>
    <row r="51" spans="1:20" ht="14.45" customHeight="1">
      <c r="A51" s="17"/>
      <c r="B51" s="46"/>
      <c r="C51" s="46"/>
      <c r="D51" s="46"/>
      <c r="E51" s="46"/>
      <c r="F51" s="240"/>
      <c r="G51" s="241"/>
      <c r="H51" s="241"/>
      <c r="I51" s="241"/>
      <c r="J51" s="242"/>
      <c r="K51" s="68" t="s">
        <v>97</v>
      </c>
      <c r="L51" s="69" t="s">
        <v>98</v>
      </c>
      <c r="M51" s="70">
        <v>2</v>
      </c>
      <c r="N51" s="132"/>
      <c r="O51" s="71">
        <f>N51*M51</f>
        <v>0</v>
      </c>
      <c r="P51" s="10"/>
    </row>
    <row r="52" spans="1:20" ht="14.45" customHeight="1">
      <c r="A52" s="187"/>
      <c r="B52" s="187"/>
      <c r="C52" s="187"/>
      <c r="D52" s="46"/>
      <c r="E52" s="46"/>
      <c r="F52" s="116"/>
      <c r="G52" s="116"/>
      <c r="H52" s="117"/>
      <c r="I52" s="117"/>
      <c r="J52" s="117"/>
      <c r="K52" s="118"/>
      <c r="L52" s="119"/>
      <c r="M52" s="119"/>
      <c r="N52" s="119"/>
      <c r="O52" s="81" t="s">
        <v>99</v>
      </c>
      <c r="P52" s="10"/>
    </row>
    <row r="53" spans="1:20" ht="15.75" customHeight="1">
      <c r="A53" s="187"/>
      <c r="B53" s="187"/>
      <c r="C53" s="187"/>
      <c r="D53" s="46"/>
      <c r="E53" s="44"/>
      <c r="F53" s="116"/>
      <c r="G53" s="116"/>
      <c r="H53" s="108"/>
      <c r="I53" s="108"/>
      <c r="J53" s="108"/>
      <c r="K53" s="109"/>
      <c r="L53" s="109"/>
      <c r="M53" s="109"/>
      <c r="N53" s="109"/>
      <c r="O53" s="109"/>
      <c r="P53" s="10"/>
      <c r="Q53" s="62"/>
      <c r="R53" s="129" t="s">
        <v>100</v>
      </c>
    </row>
    <row r="54" spans="1:20" ht="12" customHeight="1">
      <c r="A54" s="243" t="s">
        <v>101</v>
      </c>
      <c r="B54" s="243"/>
      <c r="C54" s="243"/>
      <c r="D54" s="46"/>
      <c r="E54" s="46"/>
      <c r="F54" s="170" t="s">
        <v>102</v>
      </c>
      <c r="G54" s="171"/>
      <c r="H54" s="171"/>
      <c r="I54" s="171"/>
      <c r="J54" s="172"/>
      <c r="K54" s="122" t="s">
        <v>41</v>
      </c>
      <c r="L54" s="122" t="s">
        <v>91</v>
      </c>
      <c r="M54" s="107" t="s">
        <v>43</v>
      </c>
      <c r="N54" s="123" t="s">
        <v>92</v>
      </c>
      <c r="O54" s="124" t="s">
        <v>43</v>
      </c>
      <c r="P54" s="10"/>
      <c r="Q54" s="62"/>
      <c r="R54" s="83" t="s">
        <v>88</v>
      </c>
    </row>
    <row r="55" spans="1:20" ht="18" customHeight="1">
      <c r="A55" s="243"/>
      <c r="B55" s="243"/>
      <c r="C55" s="243"/>
      <c r="D55" s="114"/>
      <c r="E55" s="114"/>
      <c r="F55" s="173"/>
      <c r="G55" s="174"/>
      <c r="H55" s="174"/>
      <c r="I55" s="174"/>
      <c r="J55" s="175"/>
      <c r="K55" s="125" t="s">
        <v>5</v>
      </c>
      <c r="L55" s="125" t="s">
        <v>5</v>
      </c>
      <c r="M55" s="108" t="s">
        <v>48</v>
      </c>
      <c r="N55" s="126"/>
      <c r="O55" s="127" t="s">
        <v>96</v>
      </c>
      <c r="P55" s="10"/>
      <c r="Q55" s="62"/>
      <c r="R55" s="84" t="s">
        <v>103</v>
      </c>
      <c r="S55" s="67" t="s">
        <v>94</v>
      </c>
      <c r="T55" s="37" t="s">
        <v>95</v>
      </c>
    </row>
    <row r="56" spans="1:20" ht="18" customHeight="1">
      <c r="A56" s="243"/>
      <c r="B56" s="243"/>
      <c r="C56" s="243"/>
      <c r="D56" s="114"/>
      <c r="E56" s="128"/>
      <c r="F56" s="167" t="s">
        <v>104</v>
      </c>
      <c r="G56" s="168"/>
      <c r="H56" s="168"/>
      <c r="I56" s="168"/>
      <c r="J56" s="169"/>
      <c r="K56" s="120" t="s">
        <v>105</v>
      </c>
      <c r="L56" s="74">
        <v>150</v>
      </c>
      <c r="M56" s="121">
        <v>2</v>
      </c>
      <c r="N56" s="130"/>
      <c r="O56" s="80">
        <f>N56*M56</f>
        <v>0</v>
      </c>
      <c r="P56" s="10"/>
      <c r="Q56" s="62"/>
      <c r="R56" s="84" t="s">
        <v>106</v>
      </c>
      <c r="S56" s="67" t="s">
        <v>107</v>
      </c>
      <c r="T56" s="67" t="s">
        <v>95</v>
      </c>
    </row>
    <row r="57" spans="1:20" ht="15.75" customHeight="1">
      <c r="A57" s="243"/>
      <c r="B57" s="243"/>
      <c r="C57" s="243"/>
      <c r="D57" s="114"/>
      <c r="E57" s="114"/>
      <c r="F57" s="167" t="s">
        <v>108</v>
      </c>
      <c r="G57" s="168"/>
      <c r="H57" s="168"/>
      <c r="I57" s="168"/>
      <c r="J57" s="169"/>
      <c r="K57" s="37">
        <v>30</v>
      </c>
      <c r="L57" s="67" t="s">
        <v>105</v>
      </c>
      <c r="M57" s="59">
        <v>2.5</v>
      </c>
      <c r="N57" s="131"/>
      <c r="O57" s="80">
        <f>N57*M57</f>
        <v>0</v>
      </c>
      <c r="P57" s="10"/>
    </row>
    <row r="58" spans="1:20" ht="15.75" customHeight="1">
      <c r="A58" s="243"/>
      <c r="B58" s="243"/>
      <c r="C58" s="243"/>
      <c r="D58" s="114"/>
      <c r="E58" s="114"/>
      <c r="F58" s="66"/>
      <c r="G58" s="46"/>
      <c r="H58" s="46"/>
      <c r="I58" s="46"/>
      <c r="J58" s="46"/>
      <c r="K58" s="46"/>
      <c r="L58" s="46"/>
      <c r="M58" s="46"/>
      <c r="N58" s="46"/>
      <c r="O58" s="46"/>
      <c r="P58" s="10"/>
      <c r="Q58" s="62"/>
    </row>
    <row r="59" spans="1:20" ht="15.75" customHeight="1">
      <c r="A59" s="46"/>
      <c r="B59" s="46"/>
      <c r="C59" s="46"/>
      <c r="D59" s="46"/>
      <c r="E59" s="46"/>
      <c r="F59" s="115"/>
      <c r="G59" s="46"/>
      <c r="H59" s="46"/>
      <c r="I59" s="46"/>
      <c r="J59" s="46"/>
      <c r="K59" s="46"/>
      <c r="L59" s="46"/>
      <c r="M59" s="46"/>
      <c r="N59" s="46"/>
      <c r="O59" s="46"/>
      <c r="P59" s="10"/>
      <c r="Q59" s="62"/>
      <c r="S59" s="15">
        <v>0</v>
      </c>
    </row>
    <row r="60" spans="1:20" ht="11.25" customHeight="1">
      <c r="A60" s="244"/>
      <c r="B60" s="244"/>
      <c r="C60" s="244"/>
      <c r="D60" s="244"/>
      <c r="E60" s="244"/>
      <c r="F60" s="245"/>
      <c r="G60" s="245"/>
      <c r="H60" s="245"/>
      <c r="I60" s="245"/>
      <c r="J60" s="245"/>
      <c r="K60" s="245"/>
      <c r="L60" s="13"/>
      <c r="M60" s="45"/>
      <c r="O60" s="12"/>
      <c r="P60" s="10"/>
      <c r="Q60" s="62"/>
    </row>
    <row r="61" spans="1:20" ht="15.75" customHeight="1">
      <c r="A61" s="244"/>
      <c r="B61" s="244"/>
      <c r="C61" s="244"/>
      <c r="D61" s="244"/>
      <c r="E61" s="244"/>
      <c r="F61" s="85"/>
      <c r="G61" s="86"/>
      <c r="H61" s="86"/>
      <c r="I61" s="86"/>
      <c r="J61" s="86"/>
      <c r="K61" s="86"/>
      <c r="L61" s="17"/>
      <c r="M61" s="46"/>
      <c r="N61" s="46"/>
      <c r="O61" s="46"/>
      <c r="P61" s="10"/>
      <c r="Q61" s="62"/>
      <c r="R61" s="83" t="s">
        <v>103</v>
      </c>
      <c r="T61" s="83" t="s">
        <v>84</v>
      </c>
    </row>
    <row r="62" spans="1:20" ht="26.25" customHeight="1">
      <c r="A62" s="244"/>
      <c r="B62" s="244"/>
      <c r="C62" s="244"/>
      <c r="D62" s="244"/>
      <c r="E62" s="244"/>
      <c r="F62" s="87"/>
      <c r="G62" s="81"/>
      <c r="H62" s="81"/>
      <c r="I62" s="86"/>
      <c r="J62" s="47"/>
      <c r="K62" s="89" t="s">
        <v>116</v>
      </c>
      <c r="L62" s="17"/>
      <c r="M62" s="17"/>
      <c r="N62" s="17"/>
      <c r="P62" s="12"/>
      <c r="Q62" s="62"/>
    </row>
    <row r="63" spans="1:20" s="15" customFormat="1" ht="47.25" customHeight="1">
      <c r="F63" s="48"/>
      <c r="G63" s="48"/>
      <c r="H63" s="49"/>
      <c r="K63" s="49"/>
      <c r="L63" s="49"/>
      <c r="M63" s="50"/>
      <c r="N63" s="50"/>
      <c r="O63" s="50"/>
      <c r="P63" s="2"/>
      <c r="Q63" s="63"/>
    </row>
    <row r="64" spans="1:20" s="15" customFormat="1" ht="45.75" customHeight="1">
      <c r="B64" s="82"/>
      <c r="C64" s="82"/>
      <c r="D64" s="82"/>
      <c r="E64" s="82"/>
      <c r="P64" s="2"/>
      <c r="Q64" s="2"/>
    </row>
    <row r="65" spans="1:17" s="15" customFormat="1" ht="15.75" customHeight="1">
      <c r="A65" s="51"/>
      <c r="B65" s="51"/>
      <c r="C65" s="51"/>
      <c r="D65" s="52"/>
      <c r="E65" s="53"/>
      <c r="F65" s="54"/>
      <c r="G65" s="53"/>
      <c r="H65" s="51"/>
      <c r="I65" s="49"/>
      <c r="J65" s="49"/>
      <c r="K65" s="49"/>
      <c r="L65" s="49"/>
      <c r="M65" s="51"/>
      <c r="N65" s="51"/>
      <c r="O65" s="51"/>
      <c r="P65" s="3"/>
      <c r="Q65" s="3"/>
    </row>
    <row r="66" spans="1:17" s="15" customFormat="1" ht="15.75" customHeight="1">
      <c r="A66" s="3"/>
      <c r="B66" s="3"/>
      <c r="C66" s="3"/>
      <c r="D66" s="52"/>
      <c r="E66" s="53"/>
      <c r="F66" s="54"/>
      <c r="G66" s="53"/>
      <c r="H66" s="3"/>
      <c r="I66" s="49"/>
      <c r="J66" s="49"/>
      <c r="K66" s="49"/>
      <c r="L66" s="49"/>
      <c r="M66" s="3"/>
      <c r="N66" s="3"/>
      <c r="O66" s="3"/>
      <c r="P66" s="3"/>
      <c r="Q66" s="3"/>
    </row>
    <row r="67" spans="1:17" s="15" customFormat="1" ht="11.25" customHeight="1">
      <c r="A67" s="55"/>
      <c r="B67" s="3"/>
      <c r="C67" s="3"/>
      <c r="D67" s="55"/>
      <c r="E67" s="3"/>
      <c r="F67" s="3"/>
      <c r="G67" s="3"/>
      <c r="H67" s="56"/>
      <c r="I67" s="49"/>
      <c r="J67" s="49"/>
      <c r="K67" s="49"/>
      <c r="L67" s="49"/>
      <c r="M67" s="3"/>
      <c r="P67" s="3"/>
      <c r="Q67" s="3"/>
    </row>
    <row r="68" spans="1:17" s="15" customFormat="1" ht="15.75" customHeight="1">
      <c r="P68" s="3"/>
      <c r="Q68" s="3"/>
    </row>
    <row r="69" spans="1:17" s="15" customFormat="1">
      <c r="P69" s="3"/>
      <c r="Q69" s="3"/>
    </row>
    <row r="70" spans="1:17" s="15" customFormat="1">
      <c r="P70" s="3"/>
      <c r="Q70" s="3"/>
    </row>
    <row r="71" spans="1:17" s="15" customFormat="1">
      <c r="P71" s="3"/>
      <c r="Q71" s="3"/>
    </row>
    <row r="72" spans="1:17" s="15" customFormat="1">
      <c r="P72" s="4"/>
      <c r="Q72" s="4"/>
    </row>
    <row r="73" spans="1:17" s="15" customFormat="1">
      <c r="P73" s="4"/>
      <c r="Q73" s="4"/>
    </row>
    <row r="74" spans="1:17" s="15" customFormat="1">
      <c r="P74" s="4"/>
      <c r="Q74" s="4"/>
    </row>
    <row r="75" spans="1:17" s="15" customFormat="1">
      <c r="P75" s="5"/>
      <c r="Q75" s="5"/>
    </row>
    <row r="76" spans="1:17" s="15" customFormat="1">
      <c r="P76" s="4"/>
      <c r="Q76" s="4"/>
    </row>
    <row r="77" spans="1:17" s="15" customFormat="1">
      <c r="P77" s="4"/>
      <c r="Q77" s="4"/>
    </row>
    <row r="78" spans="1:17" s="15" customFormat="1">
      <c r="P78" s="4"/>
      <c r="Q78" s="4"/>
    </row>
    <row r="79" spans="1:17" s="15" customFormat="1">
      <c r="P79" s="4"/>
      <c r="Q79" s="4"/>
    </row>
    <row r="80" spans="1:17" s="15" customFormat="1">
      <c r="P80" s="4"/>
      <c r="Q80" s="4"/>
    </row>
    <row r="81" spans="16:17" s="15" customFormat="1">
      <c r="P81" s="4"/>
      <c r="Q81" s="4"/>
    </row>
    <row r="82" spans="16:17" s="15" customFormat="1">
      <c r="P82" s="4"/>
      <c r="Q82" s="4"/>
    </row>
    <row r="83" spans="16:17" s="15" customFormat="1">
      <c r="P83" s="4"/>
      <c r="Q83" s="4"/>
    </row>
    <row r="84" spans="16:17" s="15" customFormat="1">
      <c r="P84" s="4"/>
      <c r="Q84" s="4"/>
    </row>
    <row r="85" spans="16:17" s="15" customFormat="1">
      <c r="P85" s="4"/>
      <c r="Q85" s="4"/>
    </row>
    <row r="86" spans="16:17" s="15" customFormat="1">
      <c r="P86" s="4"/>
      <c r="Q86" s="4"/>
    </row>
    <row r="87" spans="16:17" s="15" customFormat="1">
      <c r="P87" s="4"/>
      <c r="Q87" s="4"/>
    </row>
    <row r="88" spans="16:17" s="15" customFormat="1">
      <c r="P88" s="4"/>
      <c r="Q88" s="4"/>
    </row>
    <row r="89" spans="16:17" s="15" customFormat="1">
      <c r="P89" s="4"/>
      <c r="Q89" s="4"/>
    </row>
    <row r="90" spans="16:17" s="15" customFormat="1">
      <c r="P90" s="4"/>
      <c r="Q90" s="4"/>
    </row>
    <row r="91" spans="16:17" s="15" customFormat="1">
      <c r="P91" s="4"/>
      <c r="Q91" s="4"/>
    </row>
    <row r="92" spans="16:17" s="15" customFormat="1">
      <c r="P92" s="4"/>
      <c r="Q92" s="4"/>
    </row>
    <row r="93" spans="16:17" s="15" customFormat="1">
      <c r="P93" s="4"/>
      <c r="Q93" s="4"/>
    </row>
    <row r="94" spans="16:17" s="15" customFormat="1">
      <c r="P94" s="4"/>
      <c r="Q94" s="4"/>
    </row>
    <row r="95" spans="16:17" s="15" customFormat="1">
      <c r="P95" s="4"/>
      <c r="Q95" s="4"/>
    </row>
    <row r="96" spans="16:17" s="15" customFormat="1">
      <c r="P96" s="4"/>
      <c r="Q96" s="4"/>
    </row>
    <row r="97" spans="16:17" s="15" customFormat="1">
      <c r="P97" s="4"/>
      <c r="Q97" s="4"/>
    </row>
    <row r="98" spans="16:17" s="15" customFormat="1">
      <c r="P98" s="4"/>
      <c r="Q98" s="4"/>
    </row>
    <row r="99" spans="16:17" s="15" customFormat="1">
      <c r="P99" s="4"/>
      <c r="Q99" s="4"/>
    </row>
    <row r="100" spans="16:17" s="15" customFormat="1">
      <c r="P100" s="4"/>
      <c r="Q100" s="4"/>
    </row>
    <row r="101" spans="16:17" s="15" customFormat="1">
      <c r="P101" s="4"/>
      <c r="Q101" s="4"/>
    </row>
    <row r="102" spans="16:17" s="15" customFormat="1">
      <c r="P102" s="4"/>
      <c r="Q102" s="4"/>
    </row>
    <row r="103" spans="16:17" s="15" customFormat="1">
      <c r="P103" s="4"/>
      <c r="Q103" s="4"/>
    </row>
    <row r="104" spans="16:17" s="15" customFormat="1">
      <c r="P104" s="4"/>
      <c r="Q104" s="4"/>
    </row>
    <row r="105" spans="16:17" s="15" customFormat="1">
      <c r="P105" s="4"/>
      <c r="Q105" s="4"/>
    </row>
    <row r="106" spans="16:17" s="15" customFormat="1">
      <c r="P106" s="4"/>
      <c r="Q106" s="4"/>
    </row>
    <row r="107" spans="16:17" s="15" customFormat="1">
      <c r="P107" s="4"/>
      <c r="Q107" s="4"/>
    </row>
    <row r="108" spans="16:17" s="15" customFormat="1">
      <c r="P108" s="4"/>
      <c r="Q108" s="4"/>
    </row>
    <row r="109" spans="16:17">
      <c r="P109" s="1"/>
      <c r="Q109" s="4"/>
    </row>
    <row r="110" spans="16:17">
      <c r="P110" s="1"/>
      <c r="Q110" s="4"/>
    </row>
    <row r="111" spans="16:17">
      <c r="P111" s="1"/>
      <c r="Q111" s="4"/>
    </row>
    <row r="112" spans="16:17">
      <c r="P112" s="1"/>
      <c r="Q112" s="4"/>
    </row>
    <row r="113" spans="16:17">
      <c r="P113" s="1"/>
      <c r="Q113" s="4"/>
    </row>
    <row r="114" spans="16:17">
      <c r="P114" s="1"/>
      <c r="Q114" s="4"/>
    </row>
    <row r="115" spans="16:17">
      <c r="P115" s="1"/>
      <c r="Q115" s="4"/>
    </row>
    <row r="116" spans="16:17">
      <c r="P116" s="1"/>
      <c r="Q116" s="4"/>
    </row>
    <row r="117" spans="16:17">
      <c r="P117" s="1"/>
      <c r="Q117" s="4"/>
    </row>
    <row r="118" spans="16:17">
      <c r="P118" s="1"/>
      <c r="Q118" s="4"/>
    </row>
    <row r="119" spans="16:17">
      <c r="P119" s="1"/>
      <c r="Q119" s="4"/>
    </row>
    <row r="120" spans="16:17">
      <c r="P120" s="1"/>
      <c r="Q120" s="4"/>
    </row>
    <row r="121" spans="16:17">
      <c r="P121" s="1"/>
      <c r="Q121" s="4"/>
    </row>
    <row r="122" spans="16:17">
      <c r="P122" s="1"/>
      <c r="Q122" s="4"/>
    </row>
    <row r="123" spans="16:17">
      <c r="P123" s="1"/>
      <c r="Q123" s="4"/>
    </row>
    <row r="124" spans="16:17">
      <c r="P124" s="1"/>
      <c r="Q124" s="4"/>
    </row>
    <row r="125" spans="16:17">
      <c r="P125" s="1"/>
      <c r="Q125" s="4"/>
    </row>
    <row r="126" spans="16:17">
      <c r="P126" s="1"/>
      <c r="Q126" s="4"/>
    </row>
    <row r="127" spans="16:17">
      <c r="P127" s="1"/>
      <c r="Q127" s="4"/>
    </row>
    <row r="128" spans="16:17">
      <c r="P128" s="1"/>
      <c r="Q128" s="4"/>
    </row>
    <row r="129" spans="16:17">
      <c r="P129" s="1"/>
      <c r="Q129" s="4"/>
    </row>
    <row r="130" spans="16:17">
      <c r="P130" s="1"/>
      <c r="Q130" s="4"/>
    </row>
    <row r="131" spans="16:17">
      <c r="P131" s="1"/>
      <c r="Q131" s="4"/>
    </row>
    <row r="132" spans="16:17">
      <c r="P132" s="1"/>
      <c r="Q132" s="4"/>
    </row>
    <row r="133" spans="16:17">
      <c r="P133" s="1"/>
      <c r="Q133" s="4"/>
    </row>
    <row r="134" spans="16:17">
      <c r="P134" s="1"/>
      <c r="Q134" s="4"/>
    </row>
    <row r="135" spans="16:17">
      <c r="P135" s="1"/>
      <c r="Q135" s="4"/>
    </row>
    <row r="136" spans="16:17">
      <c r="P136" s="1"/>
      <c r="Q136" s="4"/>
    </row>
    <row r="137" spans="16:17">
      <c r="P137" s="1"/>
      <c r="Q137" s="4"/>
    </row>
    <row r="138" spans="16:17">
      <c r="P138" s="1"/>
      <c r="Q138" s="4"/>
    </row>
    <row r="139" spans="16:17">
      <c r="P139" s="1"/>
      <c r="Q139" s="4"/>
    </row>
    <row r="140" spans="16:17">
      <c r="P140" s="1"/>
      <c r="Q140" s="4"/>
    </row>
    <row r="141" spans="16:17">
      <c r="P141" s="1"/>
      <c r="Q141" s="4"/>
    </row>
    <row r="142" spans="16:17">
      <c r="P142" s="1"/>
      <c r="Q142" s="4"/>
    </row>
    <row r="143" spans="16:17">
      <c r="P143" s="1"/>
      <c r="Q143" s="4"/>
    </row>
    <row r="144" spans="16:17">
      <c r="P144" s="1"/>
      <c r="Q144" s="4"/>
    </row>
    <row r="145" spans="16:17">
      <c r="P145" s="1"/>
      <c r="Q145" s="4"/>
    </row>
    <row r="146" spans="16:17">
      <c r="P146" s="1"/>
      <c r="Q146" s="4"/>
    </row>
    <row r="147" spans="16:17">
      <c r="P147" s="1"/>
      <c r="Q147" s="4"/>
    </row>
    <row r="148" spans="16:17">
      <c r="P148" s="1"/>
      <c r="Q148" s="4"/>
    </row>
    <row r="149" spans="16:17">
      <c r="P149" s="1"/>
      <c r="Q149" s="4"/>
    </row>
    <row r="150" spans="16:17">
      <c r="P150" s="1"/>
      <c r="Q150" s="4"/>
    </row>
    <row r="151" spans="16:17">
      <c r="P151" s="1"/>
      <c r="Q151" s="4"/>
    </row>
    <row r="152" spans="16:17">
      <c r="P152" s="1"/>
      <c r="Q152" s="4"/>
    </row>
    <row r="153" spans="16:17">
      <c r="P153" s="1"/>
      <c r="Q153" s="4"/>
    </row>
    <row r="154" spans="16:17">
      <c r="P154" s="1"/>
      <c r="Q154" s="4"/>
    </row>
    <row r="155" spans="16:17">
      <c r="P155" s="1"/>
      <c r="Q155" s="4"/>
    </row>
    <row r="156" spans="16:17">
      <c r="P156" s="1"/>
      <c r="Q156" s="4"/>
    </row>
    <row r="157" spans="16:17">
      <c r="P157" s="1"/>
      <c r="Q157" s="4"/>
    </row>
    <row r="158" spans="16:17">
      <c r="P158" s="1"/>
      <c r="Q158" s="4"/>
    </row>
    <row r="159" spans="16:17">
      <c r="P159" s="1"/>
      <c r="Q159" s="4"/>
    </row>
    <row r="160" spans="16:17">
      <c r="P160" s="1"/>
      <c r="Q160" s="4"/>
    </row>
    <row r="161" spans="16:17">
      <c r="P161" s="1"/>
      <c r="Q161" s="4"/>
    </row>
    <row r="162" spans="16:17">
      <c r="P162" s="1"/>
      <c r="Q162" s="4"/>
    </row>
    <row r="163" spans="16:17">
      <c r="P163" s="1"/>
      <c r="Q163" s="4"/>
    </row>
    <row r="164" spans="16:17">
      <c r="P164" s="1"/>
      <c r="Q164" s="4"/>
    </row>
    <row r="165" spans="16:17">
      <c r="P165" s="1"/>
      <c r="Q165" s="4"/>
    </row>
    <row r="166" spans="16:17">
      <c r="P166" s="1"/>
      <c r="Q166" s="4"/>
    </row>
    <row r="167" spans="16:17">
      <c r="P167" s="1"/>
      <c r="Q167" s="4"/>
    </row>
    <row r="168" spans="16:17">
      <c r="P168" s="1"/>
      <c r="Q168" s="4"/>
    </row>
    <row r="169" spans="16:17">
      <c r="P169" s="1"/>
      <c r="Q169" s="4"/>
    </row>
    <row r="170" spans="16:17">
      <c r="P170" s="1"/>
      <c r="Q170" s="4"/>
    </row>
    <row r="171" spans="16:17">
      <c r="P171" s="1"/>
      <c r="Q171" s="4"/>
    </row>
    <row r="172" spans="16:17">
      <c r="P172" s="1"/>
      <c r="Q172" s="4"/>
    </row>
    <row r="173" spans="16:17">
      <c r="P173" s="1"/>
      <c r="Q173" s="4"/>
    </row>
    <row r="174" spans="16:17">
      <c r="P174" s="1"/>
      <c r="Q174" s="4"/>
    </row>
    <row r="175" spans="16:17">
      <c r="P175" s="1"/>
      <c r="Q175" s="4"/>
    </row>
    <row r="176" spans="16:17">
      <c r="P176" s="1"/>
      <c r="Q176" s="4"/>
    </row>
    <row r="177" spans="16:17">
      <c r="P177" s="1"/>
      <c r="Q177" s="4"/>
    </row>
    <row r="178" spans="16:17">
      <c r="P178" s="1"/>
      <c r="Q178" s="4"/>
    </row>
    <row r="179" spans="16:17">
      <c r="P179" s="1"/>
      <c r="Q179" s="4"/>
    </row>
    <row r="180" spans="16:17">
      <c r="P180" s="1"/>
      <c r="Q180" s="4"/>
    </row>
    <row r="181" spans="16:17">
      <c r="P181" s="1"/>
      <c r="Q181" s="4"/>
    </row>
    <row r="182" spans="16:17">
      <c r="P182" s="1"/>
      <c r="Q182" s="4"/>
    </row>
    <row r="183" spans="16:17">
      <c r="P183" s="1"/>
      <c r="Q183" s="4"/>
    </row>
    <row r="184" spans="16:17">
      <c r="P184" s="1"/>
      <c r="Q184" s="4"/>
    </row>
    <row r="185" spans="16:17">
      <c r="P185" s="1"/>
      <c r="Q185" s="4"/>
    </row>
    <row r="186" spans="16:17">
      <c r="P186" s="1"/>
      <c r="Q186" s="4"/>
    </row>
    <row r="187" spans="16:17">
      <c r="P187" s="1"/>
      <c r="Q187" s="4"/>
    </row>
    <row r="188" spans="16:17">
      <c r="P188" s="1"/>
      <c r="Q188" s="4"/>
    </row>
    <row r="189" spans="16:17">
      <c r="P189" s="1"/>
      <c r="Q189" s="4"/>
    </row>
    <row r="190" spans="16:17">
      <c r="P190" s="1"/>
      <c r="Q190" s="4"/>
    </row>
    <row r="191" spans="16:17">
      <c r="P191" s="1"/>
      <c r="Q191" s="4"/>
    </row>
    <row r="192" spans="16:17">
      <c r="P192" s="1"/>
      <c r="Q192" s="4"/>
    </row>
    <row r="193" spans="16:17">
      <c r="P193" s="1"/>
      <c r="Q193" s="4"/>
    </row>
    <row r="194" spans="16:17">
      <c r="P194" s="1"/>
      <c r="Q194" s="4"/>
    </row>
    <row r="195" spans="16:17">
      <c r="P195" s="1"/>
      <c r="Q195" s="4"/>
    </row>
    <row r="196" spans="16:17">
      <c r="P196" s="1"/>
      <c r="Q196" s="4"/>
    </row>
    <row r="197" spans="16:17">
      <c r="P197" s="1"/>
      <c r="Q197" s="4"/>
    </row>
    <row r="198" spans="16:17">
      <c r="P198" s="1"/>
      <c r="Q198" s="4"/>
    </row>
    <row r="199" spans="16:17">
      <c r="P199" s="1"/>
      <c r="Q199" s="4"/>
    </row>
    <row r="200" spans="16:17">
      <c r="P200" s="1"/>
      <c r="Q200" s="4"/>
    </row>
    <row r="201" spans="16:17">
      <c r="P201" s="1"/>
      <c r="Q201" s="4"/>
    </row>
    <row r="202" spans="16:17">
      <c r="P202" s="1"/>
      <c r="Q202" s="4"/>
    </row>
    <row r="203" spans="16:17">
      <c r="P203" s="1"/>
      <c r="Q203" s="4"/>
    </row>
    <row r="204" spans="16:17">
      <c r="P204" s="1"/>
      <c r="Q204" s="4"/>
    </row>
    <row r="205" spans="16:17">
      <c r="P205" s="1"/>
      <c r="Q205" s="4"/>
    </row>
    <row r="206" spans="16:17">
      <c r="P206" s="1"/>
      <c r="Q206" s="4"/>
    </row>
    <row r="207" spans="16:17">
      <c r="P207" s="1"/>
      <c r="Q207" s="4"/>
    </row>
    <row r="208" spans="16:17">
      <c r="P208" s="1"/>
      <c r="Q208" s="4"/>
    </row>
    <row r="209" spans="16:17">
      <c r="P209" s="1"/>
      <c r="Q209" s="4"/>
    </row>
    <row r="210" spans="16:17">
      <c r="P210" s="1"/>
      <c r="Q210" s="4"/>
    </row>
    <row r="211" spans="16:17">
      <c r="P211" s="1"/>
      <c r="Q211" s="4"/>
    </row>
    <row r="212" spans="16:17">
      <c r="P212" s="1"/>
      <c r="Q212" s="4"/>
    </row>
    <row r="213" spans="16:17">
      <c r="P213" s="1"/>
      <c r="Q213" s="4"/>
    </row>
    <row r="214" spans="16:17">
      <c r="P214" s="1"/>
      <c r="Q214" s="4"/>
    </row>
    <row r="215" spans="16:17">
      <c r="P215" s="1"/>
      <c r="Q215" s="4"/>
    </row>
    <row r="216" spans="16:17">
      <c r="P216" s="1"/>
      <c r="Q216" s="4"/>
    </row>
    <row r="217" spans="16:17">
      <c r="P217" s="1"/>
      <c r="Q217" s="4"/>
    </row>
    <row r="218" spans="16:17">
      <c r="P218" s="1"/>
      <c r="Q218" s="4"/>
    </row>
    <row r="219" spans="16:17">
      <c r="P219" s="1"/>
      <c r="Q219" s="4"/>
    </row>
    <row r="220" spans="16:17">
      <c r="P220" s="1"/>
      <c r="Q220" s="4"/>
    </row>
    <row r="221" spans="16:17">
      <c r="P221" s="1"/>
      <c r="Q221" s="4"/>
    </row>
    <row r="222" spans="16:17">
      <c r="P222" s="1"/>
      <c r="Q222" s="4"/>
    </row>
    <row r="223" spans="16:17">
      <c r="P223" s="1"/>
      <c r="Q223" s="4"/>
    </row>
    <row r="224" spans="16:17">
      <c r="P224" s="1"/>
      <c r="Q224" s="4"/>
    </row>
    <row r="225" spans="16:17">
      <c r="P225" s="1"/>
      <c r="Q225" s="4"/>
    </row>
    <row r="226" spans="16:17">
      <c r="P226" s="1"/>
      <c r="Q226" s="4"/>
    </row>
    <row r="227" spans="16:17">
      <c r="P227" s="1"/>
      <c r="Q227" s="4"/>
    </row>
    <row r="228" spans="16:17">
      <c r="P228" s="1"/>
      <c r="Q228" s="4"/>
    </row>
    <row r="229" spans="16:17">
      <c r="P229" s="1"/>
      <c r="Q229" s="4"/>
    </row>
    <row r="230" spans="16:17">
      <c r="P230" s="1"/>
      <c r="Q230" s="4"/>
    </row>
    <row r="231" spans="16:17">
      <c r="P231" s="1"/>
      <c r="Q231" s="4"/>
    </row>
    <row r="232" spans="16:17">
      <c r="P232" s="1"/>
      <c r="Q232" s="4"/>
    </row>
    <row r="233" spans="16:17">
      <c r="P233" s="1"/>
      <c r="Q233" s="4"/>
    </row>
    <row r="234" spans="16:17">
      <c r="P234" s="1"/>
      <c r="Q234" s="4"/>
    </row>
    <row r="235" spans="16:17">
      <c r="P235" s="1"/>
      <c r="Q235" s="4"/>
    </row>
    <row r="236" spans="16:17">
      <c r="P236" s="1"/>
      <c r="Q236" s="4"/>
    </row>
    <row r="237" spans="16:17">
      <c r="P237" s="1"/>
      <c r="Q237" s="4"/>
    </row>
    <row r="238" spans="16:17">
      <c r="P238" s="1"/>
      <c r="Q238" s="4"/>
    </row>
    <row r="239" spans="16:17">
      <c r="P239" s="1"/>
      <c r="Q239" s="4"/>
    </row>
    <row r="240" spans="16:17">
      <c r="P240" s="1"/>
      <c r="Q240" s="4"/>
    </row>
    <row r="241" spans="16:17">
      <c r="P241" s="1"/>
      <c r="Q241" s="4"/>
    </row>
    <row r="242" spans="16:17">
      <c r="P242" s="1"/>
      <c r="Q242" s="4"/>
    </row>
    <row r="243" spans="16:17">
      <c r="P243" s="1"/>
      <c r="Q243" s="4"/>
    </row>
    <row r="244" spans="16:17">
      <c r="P244" s="1"/>
      <c r="Q244" s="4"/>
    </row>
    <row r="245" spans="16:17">
      <c r="P245" s="1"/>
      <c r="Q245" s="4"/>
    </row>
    <row r="246" spans="16:17">
      <c r="P246" s="1"/>
      <c r="Q246" s="4"/>
    </row>
    <row r="247" spans="16:17">
      <c r="P247" s="1"/>
      <c r="Q247" s="4"/>
    </row>
    <row r="248" spans="16:17">
      <c r="P248" s="1"/>
      <c r="Q248" s="4"/>
    </row>
    <row r="249" spans="16:17">
      <c r="P249" s="1"/>
      <c r="Q249" s="4"/>
    </row>
    <row r="250" spans="16:17">
      <c r="P250" s="1"/>
      <c r="Q250" s="4"/>
    </row>
    <row r="251" spans="16:17">
      <c r="P251" s="1"/>
      <c r="Q251" s="4"/>
    </row>
    <row r="252" spans="16:17">
      <c r="P252" s="1"/>
      <c r="Q252" s="4"/>
    </row>
    <row r="253" spans="16:17">
      <c r="P253" s="1"/>
      <c r="Q253" s="4"/>
    </row>
    <row r="254" spans="16:17">
      <c r="P254" s="1"/>
      <c r="Q254" s="4"/>
    </row>
    <row r="255" spans="16:17">
      <c r="P255" s="1"/>
      <c r="Q255" s="4"/>
    </row>
    <row r="256" spans="16:17">
      <c r="P256" s="1"/>
      <c r="Q256" s="4"/>
    </row>
    <row r="257" spans="16:17">
      <c r="P257" s="1"/>
      <c r="Q257" s="4"/>
    </row>
    <row r="258" spans="16:17">
      <c r="P258" s="1"/>
      <c r="Q258" s="4"/>
    </row>
    <row r="259" spans="16:17">
      <c r="P259" s="1"/>
      <c r="Q259" s="4"/>
    </row>
    <row r="260" spans="16:17">
      <c r="P260" s="1"/>
      <c r="Q260" s="4"/>
    </row>
    <row r="261" spans="16:17">
      <c r="P261" s="1"/>
      <c r="Q261" s="4"/>
    </row>
    <row r="262" spans="16:17">
      <c r="P262" s="1"/>
      <c r="Q262" s="4"/>
    </row>
    <row r="263" spans="16:17">
      <c r="P263" s="1"/>
      <c r="Q263" s="4"/>
    </row>
    <row r="264" spans="16:17">
      <c r="P264" s="1"/>
      <c r="Q264" s="4"/>
    </row>
    <row r="265" spans="16:17">
      <c r="P265" s="1"/>
      <c r="Q265" s="4"/>
    </row>
    <row r="266" spans="16:17">
      <c r="P266" s="1"/>
      <c r="Q266" s="4"/>
    </row>
    <row r="267" spans="16:17">
      <c r="P267" s="1"/>
      <c r="Q267" s="4"/>
    </row>
    <row r="268" spans="16:17">
      <c r="P268" s="1"/>
      <c r="Q268" s="4"/>
    </row>
    <row r="269" spans="16:17">
      <c r="P269" s="1"/>
      <c r="Q269" s="4"/>
    </row>
    <row r="270" spans="16:17">
      <c r="P270" s="1"/>
      <c r="Q270" s="4"/>
    </row>
    <row r="271" spans="16:17">
      <c r="P271" s="1"/>
      <c r="Q271" s="4"/>
    </row>
    <row r="272" spans="16:17">
      <c r="P272" s="1"/>
      <c r="Q272" s="4"/>
    </row>
    <row r="273" spans="16:17">
      <c r="P273" s="1"/>
      <c r="Q273" s="4"/>
    </row>
    <row r="274" spans="16:17">
      <c r="P274" s="1"/>
      <c r="Q274" s="4"/>
    </row>
    <row r="275" spans="16:17">
      <c r="P275" s="1"/>
      <c r="Q275" s="4"/>
    </row>
    <row r="276" spans="16:17">
      <c r="P276" s="1"/>
      <c r="Q276" s="4"/>
    </row>
    <row r="277" spans="16:17">
      <c r="P277" s="1"/>
      <c r="Q277" s="4"/>
    </row>
    <row r="278" spans="16:17">
      <c r="P278" s="1"/>
      <c r="Q278" s="4"/>
    </row>
    <row r="279" spans="16:17">
      <c r="P279" s="1"/>
      <c r="Q279" s="4"/>
    </row>
    <row r="280" spans="16:17">
      <c r="P280" s="1"/>
      <c r="Q280" s="4"/>
    </row>
    <row r="281" spans="16:17">
      <c r="P281" s="1"/>
      <c r="Q281" s="4"/>
    </row>
    <row r="282" spans="16:17">
      <c r="P282" s="1"/>
      <c r="Q282" s="4"/>
    </row>
    <row r="283" spans="16:17">
      <c r="P283" s="1"/>
      <c r="Q283" s="4"/>
    </row>
    <row r="284" spans="16:17">
      <c r="P284" s="1"/>
      <c r="Q284" s="4"/>
    </row>
    <row r="285" spans="16:17">
      <c r="P285" s="1"/>
      <c r="Q285" s="4"/>
    </row>
    <row r="286" spans="16:17">
      <c r="P286" s="1"/>
      <c r="Q286" s="4"/>
    </row>
    <row r="287" spans="16:17">
      <c r="P287" s="1"/>
      <c r="Q287" s="4"/>
    </row>
    <row r="288" spans="16:17">
      <c r="P288" s="1"/>
      <c r="Q288" s="4"/>
    </row>
    <row r="289" spans="16:17">
      <c r="P289" s="1"/>
      <c r="Q289" s="4"/>
    </row>
    <row r="290" spans="16:17">
      <c r="P290" s="1"/>
      <c r="Q290" s="4"/>
    </row>
    <row r="291" spans="16:17">
      <c r="P291" s="1"/>
      <c r="Q291" s="4"/>
    </row>
    <row r="292" spans="16:17">
      <c r="P292" s="1"/>
      <c r="Q292" s="4"/>
    </row>
    <row r="293" spans="16:17">
      <c r="P293" s="1"/>
      <c r="Q293" s="4"/>
    </row>
    <row r="294" spans="16:17">
      <c r="P294" s="1"/>
      <c r="Q294" s="4"/>
    </row>
    <row r="295" spans="16:17">
      <c r="P295" s="1"/>
      <c r="Q295" s="4"/>
    </row>
    <row r="296" spans="16:17">
      <c r="P296" s="1"/>
      <c r="Q296" s="4"/>
    </row>
    <row r="297" spans="16:17">
      <c r="P297" s="1"/>
      <c r="Q297" s="4"/>
    </row>
    <row r="298" spans="16:17">
      <c r="P298" s="1"/>
      <c r="Q298" s="4"/>
    </row>
    <row r="299" spans="16:17">
      <c r="P299" s="1"/>
      <c r="Q299" s="4"/>
    </row>
    <row r="300" spans="16:17">
      <c r="P300" s="1"/>
      <c r="Q300" s="4"/>
    </row>
    <row r="301" spans="16:17">
      <c r="P301" s="1"/>
      <c r="Q301" s="4"/>
    </row>
    <row r="302" spans="16:17">
      <c r="P302" s="1"/>
      <c r="Q302" s="4"/>
    </row>
    <row r="303" spans="16:17">
      <c r="P303" s="1"/>
      <c r="Q303" s="4"/>
    </row>
    <row r="304" spans="16:17">
      <c r="P304" s="1"/>
      <c r="Q304" s="4"/>
    </row>
    <row r="305" spans="16:17">
      <c r="P305" s="1"/>
      <c r="Q305" s="4"/>
    </row>
    <row r="306" spans="16:17">
      <c r="P306" s="1"/>
      <c r="Q306" s="4"/>
    </row>
    <row r="307" spans="16:17">
      <c r="P307" s="1"/>
      <c r="Q307" s="4"/>
    </row>
    <row r="308" spans="16:17">
      <c r="P308" s="1"/>
      <c r="Q308" s="4"/>
    </row>
    <row r="309" spans="16:17">
      <c r="P309" s="1"/>
      <c r="Q309" s="4"/>
    </row>
    <row r="310" spans="16:17">
      <c r="P310" s="1"/>
      <c r="Q310" s="4"/>
    </row>
    <row r="311" spans="16:17">
      <c r="P311" s="1"/>
      <c r="Q311" s="4"/>
    </row>
    <row r="312" spans="16:17">
      <c r="P312" s="1"/>
      <c r="Q312" s="4"/>
    </row>
    <row r="313" spans="16:17">
      <c r="P313" s="1"/>
      <c r="Q313" s="4"/>
    </row>
    <row r="314" spans="16:17">
      <c r="P314" s="1"/>
      <c r="Q314" s="4"/>
    </row>
    <row r="315" spans="16:17">
      <c r="P315" s="1"/>
      <c r="Q315" s="4"/>
    </row>
    <row r="316" spans="16:17">
      <c r="P316" s="1"/>
      <c r="Q316" s="4"/>
    </row>
    <row r="317" spans="16:17">
      <c r="P317" s="1"/>
      <c r="Q317" s="4"/>
    </row>
    <row r="318" spans="16:17">
      <c r="P318" s="1"/>
      <c r="Q318" s="4"/>
    </row>
    <row r="319" spans="16:17">
      <c r="P319" s="1"/>
      <c r="Q319" s="4"/>
    </row>
    <row r="320" spans="16:17">
      <c r="P320" s="1"/>
      <c r="Q320" s="4"/>
    </row>
    <row r="321" spans="16:17">
      <c r="P321" s="1"/>
      <c r="Q321" s="4"/>
    </row>
    <row r="322" spans="16:17">
      <c r="P322" s="1"/>
      <c r="Q322" s="4"/>
    </row>
    <row r="323" spans="16:17">
      <c r="P323" s="1"/>
      <c r="Q323" s="4"/>
    </row>
    <row r="324" spans="16:17">
      <c r="P324" s="1"/>
      <c r="Q324" s="4"/>
    </row>
    <row r="325" spans="16:17">
      <c r="P325" s="1"/>
      <c r="Q325" s="4"/>
    </row>
    <row r="326" spans="16:17">
      <c r="P326" s="1"/>
      <c r="Q326" s="4"/>
    </row>
    <row r="327" spans="16:17">
      <c r="P327" s="1"/>
      <c r="Q327" s="4"/>
    </row>
    <row r="328" spans="16:17">
      <c r="P328" s="1"/>
      <c r="Q328" s="4"/>
    </row>
    <row r="329" spans="16:17">
      <c r="P329" s="1"/>
      <c r="Q329" s="4"/>
    </row>
    <row r="330" spans="16:17">
      <c r="P330" s="1"/>
      <c r="Q330" s="4"/>
    </row>
    <row r="331" spans="16:17">
      <c r="P331" s="1"/>
      <c r="Q331" s="4"/>
    </row>
    <row r="332" spans="16:17">
      <c r="P332" s="1"/>
      <c r="Q332" s="4"/>
    </row>
    <row r="333" spans="16:17">
      <c r="P333" s="1"/>
      <c r="Q333" s="4"/>
    </row>
    <row r="334" spans="16:17">
      <c r="P334" s="1"/>
      <c r="Q334" s="4"/>
    </row>
  </sheetData>
  <sheetProtection algorithmName="SHA-512" hashValue="88Ynb3hVbxvypGiODWn1R7qqTmNxm5YCqa8TXquDEfJpBxi972rt5mRpFccEGU59pE3IBFJxu8dV7ZpyqBwcRg==" saltValue="gFMju139REQXXPW79o+SGA==" spinCount="100000" sheet="1" objects="1" selectLockedCells="1"/>
  <mergeCells count="59">
    <mergeCell ref="A1:H2"/>
    <mergeCell ref="N46:O46"/>
    <mergeCell ref="F49:J51"/>
    <mergeCell ref="A54:C58"/>
    <mergeCell ref="A60:E62"/>
    <mergeCell ref="F60:K60"/>
    <mergeCell ref="A46:E47"/>
    <mergeCell ref="C12:H12"/>
    <mergeCell ref="C13:H13"/>
    <mergeCell ref="H14:J15"/>
    <mergeCell ref="H16:J16"/>
    <mergeCell ref="H17:J17"/>
    <mergeCell ref="H18:J18"/>
    <mergeCell ref="H19:J19"/>
    <mergeCell ref="H20:J20"/>
    <mergeCell ref="H26:J26"/>
    <mergeCell ref="H27:J27"/>
    <mergeCell ref="H22:J22"/>
    <mergeCell ref="H23:J23"/>
    <mergeCell ref="H24:J24"/>
    <mergeCell ref="H25:J25"/>
    <mergeCell ref="H28:J28"/>
    <mergeCell ref="H43:J43"/>
    <mergeCell ref="H44:J44"/>
    <mergeCell ref="C6:H6"/>
    <mergeCell ref="L10:O10"/>
    <mergeCell ref="C7:H7"/>
    <mergeCell ref="C8:H8"/>
    <mergeCell ref="C9:H9"/>
    <mergeCell ref="J7:M7"/>
    <mergeCell ref="J9:O9"/>
    <mergeCell ref="G16:G31"/>
    <mergeCell ref="H40:J40"/>
    <mergeCell ref="H41:J41"/>
    <mergeCell ref="H31:J31"/>
    <mergeCell ref="H30:J30"/>
    <mergeCell ref="H21:J21"/>
    <mergeCell ref="C3:H3"/>
    <mergeCell ref="J3:K3"/>
    <mergeCell ref="C4:H4"/>
    <mergeCell ref="J4:N4"/>
    <mergeCell ref="K5:O5"/>
    <mergeCell ref="C5:H5"/>
    <mergeCell ref="K1:O1"/>
    <mergeCell ref="C10:H10"/>
    <mergeCell ref="H38:J38"/>
    <mergeCell ref="H39:J39"/>
    <mergeCell ref="C11:H11"/>
    <mergeCell ref="J11:O11"/>
    <mergeCell ref="H37:J37"/>
    <mergeCell ref="H33:J33"/>
    <mergeCell ref="H34:J34"/>
    <mergeCell ref="H35:J35"/>
    <mergeCell ref="H36:J36"/>
    <mergeCell ref="H29:J29"/>
    <mergeCell ref="F16:F31"/>
    <mergeCell ref="G33:G44"/>
    <mergeCell ref="F33:F44"/>
    <mergeCell ref="H42:J42"/>
  </mergeCells>
  <conditionalFormatting sqref="O60 P62">
    <cfRule type="cellIs" dxfId="1" priority="4" stopIfTrue="1" operator="notEqual">
      <formula>""</formula>
    </cfRule>
  </conditionalFormatting>
  <conditionalFormatting sqref="P24:P25">
    <cfRule type="cellIs" dxfId="0" priority="2" stopIfTrue="1" operator="notEqual">
      <formula>""</formula>
    </cfRule>
  </conditionalFormatting>
  <printOptions horizontalCentered="1" verticalCentered="1"/>
  <pageMargins left="0.82677165354330717" right="0.23622047244094491" top="0.19685039370078741" bottom="0.19685039370078741" header="0.31496062992125984" footer="0.31496062992125984"/>
  <pageSetup paperSize="9" scale="93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1DEF3CE-3533-484C-B1C5-CFF1CEE243C3}">
          <x14:formula1>
            <xm:f>Grundlagen!$D$2:$M$2</xm:f>
          </x14:formula1>
          <xm:sqref>N51</xm:sqref>
        </x14:dataValidation>
        <x14:dataValidation type="list" allowBlank="1" showInputMessage="1" showErrorMessage="1" xr:uid="{BD4A830E-9824-4576-9580-46ACC6498AE1}">
          <x14:formula1>
            <xm:f>Grundlagen!$D$3:$M$3</xm:f>
          </x14:formula1>
          <xm:sqref>N56</xm:sqref>
        </x14:dataValidation>
        <x14:dataValidation type="list" allowBlank="1" showInputMessage="1" showErrorMessage="1" xr:uid="{1BD24D0A-3093-4211-95BA-84782B0C7908}">
          <x14:formula1>
            <xm:f>Grundlagen!$D$4:$M$4</xm:f>
          </x14:formula1>
          <xm:sqref>N57</xm:sqref>
        </x14:dataValidation>
        <x14:dataValidation type="list" allowBlank="1" showInputMessage="1" showErrorMessage="1" xr:uid="{DA089303-9624-4156-8A20-11D1B5EE0188}">
          <x14:formula1>
            <xm:f>Grundlagen!$B$19:$B$20</xm:f>
          </x14:formula1>
          <xm:sqref>N46:O46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AD958-9C5A-4544-A0D0-D33C20B7F6B2}">
  <dimension ref="A1:AJ20"/>
  <sheetViews>
    <sheetView zoomScaleNormal="100" workbookViewId="0">
      <selection activeCell="B21" sqref="B21"/>
    </sheetView>
  </sheetViews>
  <sheetFormatPr baseColWidth="10" defaultColWidth="11.42578125" defaultRowHeight="12.75"/>
  <cols>
    <col min="1" max="1" width="15.7109375" customWidth="1"/>
    <col min="2" max="2" width="12.42578125" customWidth="1"/>
  </cols>
  <sheetData>
    <row r="1" spans="1:36">
      <c r="A1" s="83" t="s">
        <v>88</v>
      </c>
    </row>
    <row r="2" spans="1:36">
      <c r="A2" s="84" t="s">
        <v>93</v>
      </c>
      <c r="B2" s="68" t="s">
        <v>94</v>
      </c>
      <c r="C2" s="69" t="s">
        <v>95</v>
      </c>
      <c r="D2">
        <v>10</v>
      </c>
      <c r="E2">
        <v>20</v>
      </c>
      <c r="F2">
        <v>30</v>
      </c>
      <c r="G2">
        <v>40</v>
      </c>
      <c r="H2">
        <v>50</v>
      </c>
      <c r="I2">
        <v>60</v>
      </c>
      <c r="J2">
        <v>70</v>
      </c>
      <c r="K2">
        <v>80</v>
      </c>
      <c r="L2">
        <v>90</v>
      </c>
      <c r="M2">
        <v>100</v>
      </c>
    </row>
    <row r="3" spans="1:36">
      <c r="A3" s="84" t="s">
        <v>103</v>
      </c>
      <c r="B3" s="67" t="s">
        <v>94</v>
      </c>
      <c r="C3" s="37" t="s">
        <v>95</v>
      </c>
      <c r="D3">
        <v>10</v>
      </c>
      <c r="E3">
        <v>20</v>
      </c>
      <c r="F3">
        <v>30</v>
      </c>
      <c r="G3">
        <v>40</v>
      </c>
      <c r="H3">
        <v>50</v>
      </c>
      <c r="I3">
        <v>60</v>
      </c>
      <c r="J3">
        <v>70</v>
      </c>
      <c r="K3">
        <v>80</v>
      </c>
      <c r="L3">
        <v>90</v>
      </c>
      <c r="M3">
        <v>100</v>
      </c>
    </row>
    <row r="4" spans="1:36">
      <c r="A4" s="84" t="s">
        <v>106</v>
      </c>
      <c r="B4" s="67" t="s">
        <v>107</v>
      </c>
      <c r="C4" s="67" t="s">
        <v>95</v>
      </c>
      <c r="D4">
        <v>8</v>
      </c>
      <c r="E4">
        <v>16</v>
      </c>
      <c r="F4">
        <v>24</v>
      </c>
      <c r="G4">
        <v>32</v>
      </c>
      <c r="H4">
        <v>40</v>
      </c>
      <c r="I4">
        <v>48</v>
      </c>
      <c r="J4">
        <v>56</v>
      </c>
      <c r="K4">
        <v>64</v>
      </c>
      <c r="L4">
        <v>72</v>
      </c>
      <c r="M4">
        <v>80</v>
      </c>
    </row>
    <row r="8" spans="1:36">
      <c r="A8" s="140" t="s">
        <v>9</v>
      </c>
      <c r="D8" s="140">
        <v>8</v>
      </c>
      <c r="E8" s="140">
        <v>10</v>
      </c>
      <c r="F8" s="140">
        <v>12</v>
      </c>
      <c r="G8" s="140">
        <v>14</v>
      </c>
      <c r="H8" s="140">
        <v>16</v>
      </c>
      <c r="I8" s="140">
        <v>18</v>
      </c>
      <c r="J8" s="140">
        <v>20</v>
      </c>
      <c r="K8" s="140">
        <v>22</v>
      </c>
      <c r="L8" s="140">
        <v>26</v>
      </c>
      <c r="M8" s="140">
        <v>30</v>
      </c>
      <c r="N8" s="140">
        <v>34</v>
      </c>
      <c r="O8" s="140">
        <v>40</v>
      </c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</row>
    <row r="10" spans="1:36">
      <c r="A10" s="140" t="s">
        <v>1</v>
      </c>
    </row>
    <row r="11" spans="1:36">
      <c r="A11" s="140" t="s">
        <v>2</v>
      </c>
      <c r="B11" s="140"/>
      <c r="C11" s="140" t="s">
        <v>109</v>
      </c>
    </row>
    <row r="12" spans="1:36">
      <c r="A12" s="140" t="s">
        <v>110</v>
      </c>
      <c r="B12" s="140"/>
      <c r="C12" s="140" t="s">
        <v>109</v>
      </c>
    </row>
    <row r="13" spans="1:36">
      <c r="A13" s="140"/>
      <c r="B13" s="140"/>
      <c r="C13" s="140" t="s">
        <v>111</v>
      </c>
    </row>
    <row r="14" spans="1:36">
      <c r="A14" s="140"/>
      <c r="B14" s="140"/>
      <c r="C14" s="140" t="s">
        <v>112</v>
      </c>
    </row>
    <row r="19" spans="1:2">
      <c r="A19" s="140" t="s">
        <v>113</v>
      </c>
      <c r="B19" s="140" t="s">
        <v>114</v>
      </c>
    </row>
    <row r="20" spans="1:2">
      <c r="B20" s="140" t="s">
        <v>115</v>
      </c>
    </row>
  </sheetData>
  <phoneticPr fontId="5" type="noConversion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1FE40-4DFB-4611-9E09-9ED92EA834A6}">
  <dimension ref="A1:A128"/>
  <sheetViews>
    <sheetView topLeftCell="A6" zoomScale="280" zoomScaleNormal="280" workbookViewId="0">
      <selection activeCell="A7" sqref="A7"/>
    </sheetView>
  </sheetViews>
  <sheetFormatPr baseColWidth="10" defaultColWidth="11.42578125" defaultRowHeight="12.75"/>
  <cols>
    <col min="1" max="1" width="42.85546875" customWidth="1"/>
  </cols>
  <sheetData>
    <row r="1" ht="104.25" customHeight="1"/>
    <row r="2" ht="104.25" customHeight="1"/>
    <row r="3" ht="104.25" customHeight="1"/>
    <row r="4" ht="104.25" customHeight="1"/>
    <row r="5" ht="104.25" customHeight="1"/>
    <row r="6" ht="104.25" customHeight="1"/>
    <row r="7" ht="104.25" customHeight="1"/>
    <row r="8" ht="104.25" customHeight="1"/>
    <row r="9" ht="104.25" customHeight="1"/>
    <row r="10" ht="104.25" customHeight="1"/>
    <row r="11" ht="104.25" customHeight="1"/>
    <row r="12" ht="104.25" customHeight="1"/>
    <row r="13" ht="104.25" customHeight="1"/>
    <row r="14" ht="104.25" customHeight="1"/>
    <row r="15" ht="104.25" customHeight="1"/>
    <row r="16" ht="104.25" customHeight="1"/>
    <row r="17" ht="104.25" customHeight="1"/>
    <row r="18" ht="104.25" customHeight="1"/>
    <row r="19" ht="104.25" customHeight="1"/>
    <row r="20" ht="104.25" customHeight="1"/>
    <row r="21" ht="104.25" customHeight="1"/>
    <row r="22" ht="104.25" customHeight="1"/>
    <row r="23" ht="104.25" customHeight="1"/>
    <row r="24" ht="104.25" customHeight="1"/>
    <row r="25" ht="104.25" customHeight="1"/>
    <row r="26" ht="104.25" customHeight="1"/>
    <row r="27" ht="104.25" customHeight="1"/>
    <row r="28" ht="104.25" customHeight="1"/>
    <row r="29" ht="104.25" customHeight="1"/>
    <row r="30" ht="104.25" customHeight="1"/>
    <row r="31" ht="104.25" customHeight="1"/>
    <row r="32" ht="104.25" customHeight="1"/>
    <row r="33" ht="104.25" customHeight="1"/>
    <row r="34" ht="104.25" customHeight="1"/>
    <row r="35" ht="104.25" customHeight="1"/>
    <row r="36" ht="104.25" customHeight="1"/>
    <row r="37" ht="104.25" customHeight="1"/>
    <row r="38" ht="104.25" customHeight="1"/>
    <row r="39" ht="104.25" customHeight="1"/>
    <row r="40" ht="104.25" customHeight="1"/>
    <row r="41" ht="104.25" customHeight="1"/>
    <row r="42" ht="104.25" customHeight="1"/>
    <row r="43" ht="104.25" customHeight="1"/>
    <row r="44" ht="104.25" customHeight="1"/>
    <row r="45" ht="104.25" customHeight="1"/>
    <row r="46" ht="104.25" customHeight="1"/>
    <row r="47" ht="104.25" customHeight="1"/>
    <row r="48" ht="104.25" customHeight="1"/>
    <row r="49" ht="104.25" customHeight="1"/>
    <row r="50" ht="104.25" customHeight="1"/>
    <row r="51" ht="104.25" customHeight="1"/>
    <row r="52" ht="104.25" customHeight="1"/>
    <row r="53" ht="104.25" customHeight="1"/>
    <row r="54" ht="104.25" customHeight="1"/>
    <row r="55" ht="104.25" customHeight="1"/>
    <row r="56" ht="104.25" customHeight="1"/>
    <row r="57" ht="104.25" customHeight="1"/>
    <row r="58" ht="104.25" customHeight="1"/>
    <row r="59" ht="104.25" customHeight="1"/>
    <row r="60" ht="104.25" customHeight="1"/>
    <row r="61" ht="104.25" customHeight="1"/>
    <row r="62" ht="104.25" customHeight="1"/>
    <row r="63" ht="104.25" customHeight="1"/>
    <row r="64" ht="104.25" customHeight="1"/>
    <row r="65" ht="104.25" customHeight="1"/>
    <row r="66" ht="104.25" customHeight="1"/>
    <row r="67" ht="104.25" customHeight="1"/>
    <row r="68" ht="104.25" customHeight="1"/>
    <row r="69" ht="104.25" customHeight="1"/>
    <row r="70" ht="104.25" customHeight="1"/>
    <row r="71" ht="104.25" customHeight="1"/>
    <row r="72" ht="104.25" customHeight="1"/>
    <row r="73" ht="104.25" customHeight="1"/>
    <row r="74" ht="104.25" customHeight="1"/>
    <row r="75" ht="104.25" customHeight="1"/>
    <row r="76" ht="104.25" customHeight="1"/>
    <row r="77" ht="104.25" customHeight="1"/>
    <row r="78" ht="104.25" customHeight="1"/>
    <row r="79" ht="104.25" customHeight="1"/>
    <row r="80" ht="104.25" customHeight="1"/>
    <row r="81" ht="104.25" customHeight="1"/>
    <row r="82" ht="104.25" customHeight="1"/>
    <row r="83" ht="104.25" customHeight="1"/>
    <row r="84" ht="104.25" customHeight="1"/>
    <row r="85" ht="104.25" customHeight="1"/>
    <row r="86" ht="104.25" customHeight="1"/>
    <row r="87" ht="104.25" customHeight="1"/>
    <row r="88" ht="104.25" customHeight="1"/>
    <row r="89" ht="104.25" customHeight="1"/>
    <row r="90" ht="104.25" customHeight="1"/>
    <row r="91" ht="104.25" customHeight="1"/>
    <row r="92" ht="104.25" customHeight="1"/>
    <row r="93" ht="104.25" customHeight="1"/>
    <row r="94" ht="104.25" customHeight="1"/>
    <row r="95" ht="104.25" customHeight="1"/>
    <row r="96" ht="104.25" customHeight="1"/>
    <row r="97" ht="104.25" customHeight="1"/>
    <row r="98" ht="104.25" customHeight="1"/>
    <row r="99" ht="104.25" customHeight="1"/>
    <row r="100" ht="104.25" customHeight="1"/>
    <row r="101" ht="104.25" customHeight="1"/>
    <row r="102" ht="104.25" customHeight="1"/>
    <row r="103" ht="104.25" customHeight="1"/>
    <row r="104" ht="104.25" customHeight="1"/>
    <row r="105" ht="104.25" customHeight="1"/>
    <row r="106" ht="104.25" customHeight="1"/>
    <row r="107" ht="104.25" customHeight="1"/>
    <row r="108" ht="104.25" customHeight="1"/>
    <row r="109" ht="104.25" customHeight="1"/>
    <row r="110" ht="104.25" customHeight="1"/>
    <row r="111" ht="104.25" customHeight="1"/>
    <row r="112" ht="104.25" customHeight="1"/>
    <row r="113" ht="104.25" customHeight="1"/>
    <row r="114" ht="104.25" customHeight="1"/>
    <row r="115" ht="104.25" customHeight="1"/>
    <row r="116" ht="104.25" customHeight="1"/>
    <row r="117" ht="104.25" customHeight="1"/>
    <row r="118" ht="104.25" customHeight="1"/>
    <row r="119" ht="104.25" customHeight="1"/>
    <row r="120" ht="104.25" customHeight="1"/>
    <row r="121" ht="104.25" customHeight="1"/>
    <row r="122" ht="104.25" customHeight="1"/>
    <row r="123" ht="104.25" customHeight="1"/>
    <row r="124" ht="104.25" customHeight="1"/>
    <row r="125" ht="104.25" customHeight="1"/>
    <row r="126" ht="104.25" customHeight="1"/>
    <row r="127" ht="104.25" customHeight="1"/>
    <row r="128" ht="104.25" customHeight="1"/>
  </sheetData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683acd38-8a01-461b-9c5c-81de8534533b">
      <UserInfo>
        <DisplayName>Pascal Pfister</DisplayName>
        <AccountId>15</AccountId>
        <AccountType/>
      </UserInfo>
      <UserInfo>
        <DisplayName>Americo Marcos</DisplayName>
        <AccountId>32</AccountId>
        <AccountType/>
      </UserInfo>
    </SharedWithUsers>
    <TaxCatchAll xmlns="683acd38-8a01-461b-9c5c-81de8534533b" xsi:nil="true"/>
    <lcf76f155ced4ddcb4097134ff3c332f xmlns="18a7340e-d861-4761-a826-0672ec2c91c0">
      <Terms xmlns="http://schemas.microsoft.com/office/infopath/2007/PartnerControls"/>
    </lcf76f155ced4ddcb4097134ff3c332f>
  </documentManagement>
</p:properties>
</file>

<file path=customXml/item2.xml><?xml version="1.0" encoding="utf-8"?>
<SyracuseOfficeCustomData>{"createMode":"plain_doc","forceRefresh":"0"}</SyracuseOfficeCustomDat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FDB88C08E5034CB919637EF3F961B6" ma:contentTypeVersion="19" ma:contentTypeDescription="Crée un document." ma:contentTypeScope="" ma:versionID="be80d804107532653d0392d8e258c8c4">
  <xsd:schema xmlns:xsd="http://www.w3.org/2001/XMLSchema" xmlns:xs="http://www.w3.org/2001/XMLSchema" xmlns:p="http://schemas.microsoft.com/office/2006/metadata/properties" xmlns:ns2="18a7340e-d861-4761-a826-0672ec2c91c0" xmlns:ns3="683acd38-8a01-461b-9c5c-81de8534533b" targetNamespace="http://schemas.microsoft.com/office/2006/metadata/properties" ma:root="true" ma:fieldsID="43c99f0788a32e67f2daffa2a894f809" ns2:_="" ns3:_="">
    <xsd:import namespace="18a7340e-d861-4761-a826-0672ec2c91c0"/>
    <xsd:import namespace="683acd38-8a01-461b-9c5c-81de853453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a7340e-d861-4761-a826-0672ec2c91c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18585dd9-08bf-4ae9-865e-f47d7bdc18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3acd38-8a01-461b-9c5c-81de8534533b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afff05e-69fb-446e-a216-d512094f7bff}" ma:internalName="TaxCatchAll" ma:showField="CatchAllData" ma:web="683acd38-8a01-461b-9c5c-81de853453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6BDB7E-ECE0-4186-8FC6-20DDE7A2844C}">
  <ds:schemaRefs>
    <ds:schemaRef ds:uri="http://schemas.microsoft.com/office/2006/metadata/properties"/>
    <ds:schemaRef ds:uri="http://schemas.microsoft.com/office/infopath/2007/PartnerControls"/>
    <ds:schemaRef ds:uri="683acd38-8a01-461b-9c5c-81de8534533b"/>
    <ds:schemaRef ds:uri="18a7340e-d861-4761-a826-0672ec2c91c0"/>
  </ds:schemaRefs>
</ds:datastoreItem>
</file>

<file path=customXml/itemProps2.xml><?xml version="1.0" encoding="utf-8"?>
<ds:datastoreItem xmlns:ds="http://schemas.openxmlformats.org/officeDocument/2006/customXml" ds:itemID="{C315F7CF-972C-4B2F-8FC9-E75FF61CA7F6}">
  <ds:schemaRefs/>
</ds:datastoreItem>
</file>

<file path=customXml/itemProps3.xml><?xml version="1.0" encoding="utf-8"?>
<ds:datastoreItem xmlns:ds="http://schemas.openxmlformats.org/officeDocument/2006/customXml" ds:itemID="{247C0E2D-DC23-457F-A03A-E8AFE4A20058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6A94A2B-DBF6-4829-ADE3-93C5D0CAC72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a7340e-d861-4761-a826-0672ec2c91c0"/>
    <ds:schemaRef ds:uri="683acd38-8a01-461b-9c5c-81de853453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8</vt:i4>
      </vt:variant>
    </vt:vector>
  </HeadingPairs>
  <TitlesOfParts>
    <vt:vector size="12" baseType="lpstr">
      <vt:lpstr>Konfigurator</vt:lpstr>
      <vt:lpstr>BL_PYRAPAN</vt:lpstr>
      <vt:lpstr>Grundlagen</vt:lpstr>
      <vt:lpstr>Bilder</vt:lpstr>
      <vt:lpstr>Bild1</vt:lpstr>
      <vt:lpstr>Bild2</vt:lpstr>
      <vt:lpstr>Bild3</vt:lpstr>
      <vt:lpstr>Bild4</vt:lpstr>
      <vt:lpstr>Bild5</vt:lpstr>
      <vt:lpstr>Bild6</vt:lpstr>
      <vt:lpstr>go</vt:lpstr>
      <vt:lpstr>BL_PYRAPAN!Zone_d_impression</vt:lpstr>
    </vt:vector>
  </TitlesOfParts>
  <Manager/>
  <Company>D&amp;A Management u. Beratung 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AP54006</dc:creator>
  <cp:keywords/>
  <dc:description/>
  <cp:lastModifiedBy>Gustav Giczi</cp:lastModifiedBy>
  <cp:revision/>
  <dcterms:created xsi:type="dcterms:W3CDTF">2010-08-03T15:35:40Z</dcterms:created>
  <dcterms:modified xsi:type="dcterms:W3CDTF">2025-09-25T11:44:24Z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0x01010069FDB88C08E5034CB919637EF3F961B6</vt:lpwstr>
  </property>
  <property fmtid="{D5CDD505-2E9C-101B-9397-08002B2CF9AE}" pid="3" name="MediaServiceImageTags">
    <vt:lpwstr/>
  </property>
</Properties>
</file>