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DieseArbeitsmappe"/>
  <mc:AlternateContent xmlns:mc="http://schemas.openxmlformats.org/markup-compatibility/2006">
    <mc:Choice Requires="x15">
      <x15ac:absPath xmlns:x15ac="http://schemas.microsoft.com/office/spreadsheetml/2010/11/ac" url="https://kloeco.sharepoint.com/sites/CH_DABT_PM_PBB/Shared Documents/Produkte/PYRA-X/PYRAPAN/Bestellformulare/"/>
    </mc:Choice>
  </mc:AlternateContent>
  <xr:revisionPtr revIDLastSave="22" documentId="13_ncr:1_{4395C994-6A2F-43C5-B4C4-671D0BF0DC41}" xr6:coauthVersionLast="47" xr6:coauthVersionMax="47" xr10:uidLastSave="{1D9C961D-2ED0-4536-B265-EE1FC971D962}"/>
  <bookViews>
    <workbookView xWindow="28680" yWindow="-120" windowWidth="29040" windowHeight="17520" activeTab="1" xr2:uid="{00000000-000D-0000-FFFF-FFFF00000000}"/>
  </bookViews>
  <sheets>
    <sheet name="Configurateur" sheetId="6" r:id="rId1"/>
    <sheet name="Liste cde PYRAPAN" sheetId="5" r:id="rId2"/>
    <sheet name="Grundlagen" sheetId="8" state="hidden" r:id="rId3"/>
    <sheet name="Bilder" sheetId="7" state="hidden" r:id="rId4"/>
  </sheets>
  <externalReferences>
    <externalReference r:id="rId5"/>
  </externalReferences>
  <definedNames>
    <definedName name="Bild1">Bilder!$A$1</definedName>
    <definedName name="Bild2">Bilder!$A$2</definedName>
    <definedName name="Bild3">Bilder!$A$3</definedName>
    <definedName name="Bild4">Bilder!$A$4</definedName>
    <definedName name="Bild5">Bilder!$A$5</definedName>
    <definedName name="Bild6">Bilder!$A$6</definedName>
    <definedName name="go">Bilder!$A$1</definedName>
    <definedName name="Picture1" localSheetId="3">INDIRECT([1]Konfigurator!$G$23)</definedName>
    <definedName name="Picture1" localSheetId="2">INDIRECT([1]Konfigurator!$G$23)</definedName>
    <definedName name="Picture1">INDIRECT(Configurateur!$G$23)</definedName>
    <definedName name="Picture2" localSheetId="3">INDIRECT([1]Konfigurator!$G$28)</definedName>
    <definedName name="Picture2" localSheetId="2">INDIRECT([1]Konfigurator!$G$28)</definedName>
    <definedName name="Picture2">INDIRECT(Configurateur!$G$28)</definedName>
    <definedName name="_xlnm.Print_Area" localSheetId="0">Configurateur!$A$1:$G$33</definedName>
    <definedName name="_xlnm.Print_Area" localSheetId="1">'Liste cde PYRAPAN'!$A$1:$P$57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8" i="6" l="1"/>
  <c r="N23" i="6"/>
  <c r="N22" i="6"/>
  <c r="L27" i="6"/>
  <c r="J28" i="6" l="1"/>
  <c r="J23" i="6"/>
  <c r="L23" i="6" s="1" a="1"/>
  <c r="L23" i="6" s="1"/>
  <c r="O53" i="5"/>
  <c r="O52" i="5"/>
  <c r="O50" i="5"/>
  <c r="M22" i="6" l="1"/>
  <c r="E22" i="6"/>
  <c r="O22" i="6"/>
  <c r="E27" i="6"/>
  <c r="M27" i="6"/>
  <c r="M28" i="6" s="1"/>
  <c r="M29" i="6" s="1"/>
  <c r="M23" i="6"/>
  <c r="K27" i="6"/>
  <c r="K28" i="6"/>
  <c r="K23" i="6"/>
  <c r="O41" i="5"/>
  <c r="O42" i="5"/>
  <c r="O43" i="5"/>
  <c r="O44" i="5"/>
  <c r="O40" i="5"/>
  <c r="O39" i="5"/>
  <c r="O38" i="5"/>
  <c r="O37" i="5"/>
  <c r="O36" i="5"/>
  <c r="O35" i="5"/>
  <c r="O34" i="5"/>
  <c r="O33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16" i="5"/>
  <c r="K29" i="6" l="1"/>
  <c r="M24" i="6"/>
  <c r="N24" i="6"/>
  <c r="G23" i="6"/>
  <c r="O23" i="6"/>
  <c r="O24" i="6" s="1"/>
  <c r="L29" i="6"/>
  <c r="G28" i="6"/>
  <c r="C28" i="6" l="1"/>
  <c r="C23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<sst xmlns="http://schemas.openxmlformats.org/spreadsheetml/2006/main" count="168" uniqueCount="127">
  <si>
    <r>
      <t xml:space="preserve"> PYRAPAN</t>
    </r>
    <r>
      <rPr>
        <b/>
        <vertAlign val="superscript"/>
        <sz val="16"/>
        <color rgb="FF002060"/>
        <rFont val="Arial"/>
        <family val="2"/>
      </rPr>
      <t>®</t>
    </r>
    <r>
      <rPr>
        <b/>
        <sz val="16"/>
        <color rgb="FF002060"/>
        <rFont val="Arial"/>
        <family val="2"/>
      </rPr>
      <t xml:space="preserve"> /  PYRAFLEX</t>
    </r>
    <r>
      <rPr>
        <b/>
        <vertAlign val="superscript"/>
        <sz val="16"/>
        <color rgb="FF002060"/>
        <rFont val="Arial"/>
        <family val="2"/>
      </rPr>
      <t>®</t>
    </r>
  </si>
  <si>
    <t>Ingénieur</t>
  </si>
  <si>
    <t>No de liste</t>
  </si>
  <si>
    <t>Page</t>
  </si>
  <si>
    <t>No de plan</t>
  </si>
  <si>
    <t>Objet</t>
  </si>
  <si>
    <t>Date</t>
  </si>
  <si>
    <t>dess.</t>
  </si>
  <si>
    <t>contr.</t>
  </si>
  <si>
    <t>Partie d'ouvrage</t>
  </si>
  <si>
    <t>Adresse de livr.</t>
  </si>
  <si>
    <t>Délai :</t>
  </si>
  <si>
    <t>Entrepreneur</t>
  </si>
  <si>
    <t>Remarques</t>
  </si>
  <si>
    <r>
      <t>Les paniers d'arrêt de bétonnage PYRAPAN</t>
    </r>
    <r>
      <rPr>
        <vertAlign val="superscript"/>
        <sz val="10"/>
        <rFont val="Arial"/>
        <family val="2"/>
      </rPr>
      <t>®</t>
    </r>
  </si>
  <si>
    <t>Email de commande à : commande@bewetec.ch</t>
  </si>
  <si>
    <r>
      <t>sont composés de tôles individuelles PYRAX</t>
    </r>
    <r>
      <rPr>
        <vertAlign val="superscript"/>
        <sz val="10"/>
        <rFont val="Arial"/>
        <family val="2"/>
      </rPr>
      <t>®</t>
    </r>
    <r>
      <rPr>
        <sz val="10"/>
        <rFont val="Arial"/>
        <family val="2"/>
      </rPr>
      <t>.</t>
    </r>
  </si>
  <si>
    <t>Distribué par BEWETEC AG</t>
  </si>
  <si>
    <t>Les hauteurs de ces tôles sont spécifiées dans la tabelle ci-dessous :</t>
  </si>
  <si>
    <r>
      <t>PYRAPAN</t>
    </r>
    <r>
      <rPr>
        <b/>
        <vertAlign val="superscript"/>
        <sz val="11"/>
        <color rgb="FF002060"/>
        <rFont val="Arial"/>
        <family val="2"/>
      </rPr>
      <t>®</t>
    </r>
    <r>
      <rPr>
        <b/>
        <sz val="11"/>
        <color rgb="FF002060"/>
        <rFont val="Arial"/>
        <family val="2"/>
      </rPr>
      <t>panier d'arrêt de bétonnage</t>
    </r>
  </si>
  <si>
    <t>Type</t>
  </si>
  <si>
    <t>H</t>
  </si>
  <si>
    <t>E</t>
  </si>
  <si>
    <t>Longueur</t>
  </si>
  <si>
    <t>Nbre</t>
  </si>
  <si>
    <t>Long.</t>
  </si>
  <si>
    <t>E1</t>
  </si>
  <si>
    <t>E2</t>
  </si>
  <si>
    <t>PP+ exécution standard</t>
  </si>
  <si>
    <t>mm</t>
  </si>
  <si>
    <t>m</t>
  </si>
  <si>
    <t>tot. m</t>
  </si>
  <si>
    <r>
      <t>PYRAPAN</t>
    </r>
    <r>
      <rPr>
        <vertAlign val="superscript"/>
        <sz val="9"/>
        <color rgb="FF002060"/>
        <rFont val="Arial"/>
        <family val="2"/>
      </rPr>
      <t xml:space="preserve">® </t>
    </r>
    <r>
      <rPr>
        <sz val="9"/>
        <color rgb="FF002060"/>
        <rFont val="Arial"/>
        <family val="2"/>
      </rPr>
      <t>panier d'arrêt de bétonnage</t>
    </r>
  </si>
  <si>
    <t>PP+160</t>
  </si>
  <si>
    <t>PP+180</t>
  </si>
  <si>
    <t>PP+200</t>
  </si>
  <si>
    <t>PP+220</t>
  </si>
  <si>
    <t>PP+240</t>
  </si>
  <si>
    <t>PP+260</t>
  </si>
  <si>
    <t>PP+280</t>
  </si>
  <si>
    <t>PP+300</t>
  </si>
  <si>
    <t xml:space="preserve">PW+ étanche à l'eau </t>
  </si>
  <si>
    <t>PP+320</t>
  </si>
  <si>
    <t>avec tôle d'étanchéité CEMflex</t>
  </si>
  <si>
    <t>PP+340</t>
  </si>
  <si>
    <t>PP+360</t>
  </si>
  <si>
    <t>PP+380</t>
  </si>
  <si>
    <t>PP+400</t>
  </si>
  <si>
    <t>PP+420</t>
  </si>
  <si>
    <t>PP+440</t>
  </si>
  <si>
    <t>PP+460</t>
  </si>
  <si>
    <r>
      <t>PYRAFRLEX</t>
    </r>
    <r>
      <rPr>
        <b/>
        <vertAlign val="superscript"/>
        <sz val="11"/>
        <color rgb="FF002060"/>
        <rFont val="Arial"/>
        <family val="2"/>
      </rPr>
      <t>®</t>
    </r>
    <r>
      <rPr>
        <b/>
        <sz val="11"/>
        <color rgb="FF002060"/>
        <rFont val="Arial"/>
        <family val="2"/>
      </rPr>
      <t>tôle d'arrêt de bétonnage</t>
    </r>
  </si>
  <si>
    <t>PW+240</t>
  </si>
  <si>
    <t>PW+260</t>
  </si>
  <si>
    <t>PW+280</t>
  </si>
  <si>
    <t>PW+300</t>
  </si>
  <si>
    <t>PW+320</t>
  </si>
  <si>
    <t>PW+340</t>
  </si>
  <si>
    <t>PW+360</t>
  </si>
  <si>
    <t>PW+380</t>
  </si>
  <si>
    <t>Accessoires</t>
  </si>
  <si>
    <t>PW+400</t>
  </si>
  <si>
    <t>Tôle d'étanchéité CEMflexVB</t>
  </si>
  <si>
    <t>PW+420</t>
  </si>
  <si>
    <r>
      <t>Tôle d'étanchéité; option pour PYRAFLEX</t>
    </r>
    <r>
      <rPr>
        <vertAlign val="superscript"/>
        <sz val="8"/>
        <color rgb="FF002060"/>
        <rFont val="Arial"/>
        <family val="2"/>
      </rPr>
      <t>®</t>
    </r>
    <r>
      <rPr>
        <sz val="8"/>
        <color rgb="FF002060"/>
        <rFont val="Arial"/>
        <family val="2"/>
      </rPr>
      <t xml:space="preserve"> </t>
    </r>
  </si>
  <si>
    <t>PW+440</t>
  </si>
  <si>
    <r>
      <t>ferrofix</t>
    </r>
    <r>
      <rPr>
        <vertAlign val="superscript"/>
        <sz val="10"/>
        <color rgb="FF002060"/>
        <rFont val="Arial"/>
        <family val="2"/>
      </rPr>
      <t>®</t>
    </r>
    <r>
      <rPr>
        <sz val="10"/>
        <color rgb="FF002060"/>
        <rFont val="Arial"/>
        <family val="2"/>
      </rPr>
      <t xml:space="preserve"> Kamm</t>
    </r>
  </si>
  <si>
    <t>PW+460</t>
  </si>
  <si>
    <r>
      <t>Distanceur d'armature avec peigne, avec traversée des armatures; option pour PYRAPAN</t>
    </r>
    <r>
      <rPr>
        <vertAlign val="superscript"/>
        <sz val="8"/>
        <color rgb="FF002060"/>
        <rFont val="Arial"/>
        <family val="2"/>
      </rPr>
      <t>®</t>
    </r>
    <r>
      <rPr>
        <sz val="8"/>
        <color rgb="FF002060"/>
        <rFont val="Arial"/>
        <family val="2"/>
      </rPr>
      <t xml:space="preserve"> et PYRAFLEX</t>
    </r>
    <r>
      <rPr>
        <vertAlign val="superscript"/>
        <sz val="8"/>
        <color rgb="FF002060"/>
        <rFont val="Arial"/>
        <family val="2"/>
      </rPr>
      <t xml:space="preserve">® </t>
    </r>
  </si>
  <si>
    <t>Livraison bandes magnétiques pour jointures (à choix)</t>
  </si>
  <si>
    <t>oui</t>
  </si>
  <si>
    <t xml:space="preserve">     Type</t>
  </si>
  <si>
    <t>Largeur</t>
  </si>
  <si>
    <r>
      <t>Il doit être tenu compte du chevauchement nécessaire de 5 cm pour les tôles d'étanchéité CEMflexVB</t>
    </r>
    <r>
      <rPr>
        <vertAlign val="superscript"/>
        <sz val="10"/>
        <color rgb="FFFF0000"/>
        <rFont val="Arial"/>
        <family val="2"/>
      </rPr>
      <t>®</t>
    </r>
    <r>
      <rPr>
        <sz val="10"/>
        <color rgb="FFFF0000"/>
        <rFont val="Arial"/>
        <family val="2"/>
      </rPr>
      <t>.</t>
    </r>
  </si>
  <si>
    <r>
      <rPr>
        <b/>
        <sz val="11"/>
        <color rgb="FF002060"/>
        <rFont val="Arial"/>
        <family val="2"/>
      </rPr>
      <t>Instructions de
montage PYRAPAN</t>
    </r>
    <r>
      <rPr>
        <b/>
        <vertAlign val="superscript"/>
        <sz val="11"/>
        <color rgb="FF002060"/>
        <rFont val="Arial"/>
        <family val="2"/>
      </rPr>
      <t xml:space="preserve">® </t>
    </r>
    <r>
      <rPr>
        <sz val="9"/>
        <color rgb="FFFF0000"/>
        <rFont val="Arial"/>
        <family val="2"/>
      </rPr>
      <t xml:space="preserve">
</t>
    </r>
    <r>
      <rPr>
        <sz val="8"/>
        <color rgb="FF002060"/>
        <rFont val="Arial"/>
        <family val="2"/>
      </rPr>
      <t>Scannez le QR-Code avec votre portable pour les instructions de montage en vidéo de PYRAPAN</t>
    </r>
    <r>
      <rPr>
        <vertAlign val="superscript"/>
        <sz val="8"/>
        <color rgb="FF002060"/>
        <rFont val="Arial"/>
        <family val="2"/>
      </rPr>
      <t>®</t>
    </r>
  </si>
  <si>
    <t>tot.* m</t>
  </si>
  <si>
    <t>Unités d'emballage</t>
  </si>
  <si>
    <r>
      <t xml:space="preserve">     PYRAFLEX</t>
    </r>
    <r>
      <rPr>
        <b/>
        <vertAlign val="superscript"/>
        <sz val="8"/>
        <color rgb="FF002060"/>
        <rFont val="Arial"/>
        <family val="2"/>
      </rPr>
      <t>®</t>
    </r>
  </si>
  <si>
    <t>250-300</t>
  </si>
  <si>
    <t>--</t>
  </si>
  <si>
    <r>
      <t>PYRAFLEX</t>
    </r>
    <r>
      <rPr>
        <b/>
        <vertAlign val="superscript"/>
        <sz val="8"/>
        <color rgb="FF002060"/>
        <rFont val="Arial"/>
        <family val="2"/>
      </rPr>
      <t>®</t>
    </r>
  </si>
  <si>
    <t>10 pce à 2m</t>
  </si>
  <si>
    <t>20m</t>
  </si>
  <si>
    <t xml:space="preserve">    Accessoires: </t>
  </si>
  <si>
    <t>CEMflexVB</t>
  </si>
  <si>
    <t>-</t>
  </si>
  <si>
    <r>
      <t>CEMflexVB</t>
    </r>
    <r>
      <rPr>
        <b/>
        <vertAlign val="superscript"/>
        <sz val="8"/>
        <color rgb="FF002060"/>
        <rFont val="Arial"/>
        <family val="2"/>
      </rPr>
      <t>®</t>
    </r>
  </si>
  <si>
    <r>
      <t>ferrofix</t>
    </r>
    <r>
      <rPr>
        <b/>
        <vertAlign val="superscript"/>
        <sz val="8"/>
        <color rgb="FF002060"/>
        <rFont val="Arial"/>
        <family val="2"/>
      </rPr>
      <t>®</t>
    </r>
    <r>
      <rPr>
        <b/>
        <sz val="8"/>
        <color rgb="FF002060"/>
        <rFont val="Arial"/>
        <family val="2"/>
      </rPr>
      <t xml:space="preserve"> kamm</t>
    </r>
  </si>
  <si>
    <t>12 pce à 2.5m</t>
  </si>
  <si>
    <t>30m</t>
  </si>
  <si>
    <t>*La quantité commandée sera arrondie aux unités d'emballage lors de la livraison</t>
  </si>
  <si>
    <t>Distribué</t>
  </si>
  <si>
    <t>par :</t>
  </si>
  <si>
    <t>non</t>
  </si>
  <si>
    <t>System</t>
  </si>
  <si>
    <t>Bewehrungslagen</t>
  </si>
  <si>
    <t>ø</t>
  </si>
  <si>
    <r>
      <t>H*</t>
    </r>
    <r>
      <rPr>
        <vertAlign val="subscript"/>
        <sz val="10"/>
        <rFont val="Arial"/>
        <family val="2"/>
      </rPr>
      <t>Rechn.</t>
    </r>
  </si>
  <si>
    <t>PW+</t>
  </si>
  <si>
    <t>PP+</t>
  </si>
  <si>
    <t>PYRAFLEX</t>
  </si>
  <si>
    <t>Standard</t>
  </si>
  <si>
    <t>8 St à 2.5m</t>
  </si>
  <si>
    <t>10 St à 2m</t>
  </si>
  <si>
    <t>Verpackungseinheiten</t>
  </si>
  <si>
    <t>Système</t>
  </si>
  <si>
    <t>Géométrie</t>
  </si>
  <si>
    <t>Alignement</t>
  </si>
  <si>
    <t>choix:</t>
  </si>
  <si>
    <t>12.10.23 trib</t>
  </si>
  <si>
    <t>Imperméable à l'eau</t>
  </si>
  <si>
    <t>Enrobage</t>
  </si>
  <si>
    <t>supérieur</t>
  </si>
  <si>
    <t>inférieur</t>
  </si>
  <si>
    <t>Lits d'armature</t>
  </si>
  <si>
    <t>1er lit</t>
  </si>
  <si>
    <t>2ème lit</t>
  </si>
  <si>
    <t>3ème lit</t>
  </si>
  <si>
    <t>4ème lit</t>
  </si>
  <si>
    <t>CONFIGURATEUR DE SYSTÈMES D'ARRET DE BETONNAGE PYRAX</t>
  </si>
  <si>
    <t>Épaisseur de dalle D</t>
  </si>
  <si>
    <t>Paniers parallèles aux lits 1 et 4
Traversée des armatures en lits 2 et 3</t>
  </si>
  <si>
    <t>Paniers parallèlesaux lits 2 et 3
Traversée des armatures en lits 1 et 4</t>
  </si>
  <si>
    <t>Distribué par :</t>
  </si>
  <si>
    <t>Formulaire de commande pour systèmes d'arrêt de bétonnage avec reprise du cisaillement</t>
  </si>
  <si>
    <t>Durmesser</t>
  </si>
  <si>
    <t xml:space="preserve">Version: 09/2025_PFIP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</si>
</sst>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\ \ \ \ "/>
    <numFmt numFmtId="165" formatCode="_-* #,##0.00\ [$€]_-;\-* #,##0.00\ [$€]_-;_-* &quot;-&quot;??\ [$€]_-;_-@_-"/>
  </numFmts>
  <fonts count="61">
    <font>
      <sz val="10"/>
      <name val="Arial"/>
    </font>
    <font>
      <sz val="12"/>
      <name val="Kl Bliss Regular"/>
    </font>
    <font>
      <sz val="10"/>
      <name val="Arial"/>
      <family val="2"/>
    </font>
    <font>
      <sz val="7"/>
      <name val="Kl Bliss Regular"/>
    </font>
    <font>
      <sz val="9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9"/>
      <name val="Kl Bliss Regular"/>
    </font>
    <font>
      <sz val="8"/>
      <name val="Kl Bliss Regular"/>
    </font>
    <font>
      <b/>
      <sz val="8"/>
      <name val="Kl Bliss Regular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sz val="7"/>
      <color rgb="FF002060"/>
      <name val="Kl Bliss Regular"/>
    </font>
    <font>
      <b/>
      <sz val="7"/>
      <color rgb="FF002060"/>
      <name val="Arial"/>
      <family val="2"/>
    </font>
    <font>
      <sz val="7"/>
      <color rgb="FF002060"/>
      <name val="Arial"/>
      <family val="2"/>
    </font>
    <font>
      <sz val="8"/>
      <color rgb="FF002060"/>
      <name val="Arial TUR"/>
    </font>
    <font>
      <sz val="7"/>
      <color rgb="FF002060"/>
      <name val="Century Gothic"/>
      <family val="2"/>
    </font>
    <font>
      <b/>
      <sz val="9"/>
      <color rgb="FF002060"/>
      <name val="Century Gothic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sz val="9"/>
      <color rgb="FF002060"/>
      <name val="Arial"/>
      <family val="2"/>
    </font>
    <font>
      <sz val="8"/>
      <color rgb="FF002060"/>
      <name val="Arial"/>
      <family val="2"/>
    </font>
    <font>
      <b/>
      <sz val="10"/>
      <color rgb="FF002060"/>
      <name val="Century Gothic"/>
      <family val="2"/>
    </font>
    <font>
      <b/>
      <sz val="8"/>
      <color rgb="FF002060"/>
      <name val="Arial"/>
      <family val="2"/>
    </font>
    <font>
      <sz val="12"/>
      <color rgb="FF002060"/>
      <name val="Arial"/>
      <family val="2"/>
    </font>
    <font>
      <b/>
      <sz val="11"/>
      <color rgb="FF002060"/>
      <name val="Arial"/>
      <family val="2"/>
    </font>
    <font>
      <u/>
      <sz val="8"/>
      <color rgb="FF002060"/>
      <name val="Arial"/>
      <family val="2"/>
    </font>
    <font>
      <sz val="10"/>
      <color rgb="FF002060"/>
      <name val="Century Gothic"/>
      <family val="2"/>
    </font>
    <font>
      <sz val="9"/>
      <color rgb="FFFF0000"/>
      <name val="Arial"/>
      <family val="2"/>
    </font>
    <font>
      <b/>
      <vertAlign val="superscript"/>
      <sz val="8"/>
      <color rgb="FF002060"/>
      <name val="Arial"/>
      <family val="2"/>
    </font>
    <font>
      <vertAlign val="superscript"/>
      <sz val="12"/>
      <name val="Times New Roman"/>
      <family val="1"/>
    </font>
    <font>
      <b/>
      <sz val="16"/>
      <color rgb="FF002060"/>
      <name val="Arial"/>
      <family val="2"/>
    </font>
    <font>
      <b/>
      <vertAlign val="superscript"/>
      <sz val="16"/>
      <color rgb="FF002060"/>
      <name val="Arial"/>
      <family val="2"/>
    </font>
    <font>
      <b/>
      <sz val="14"/>
      <color rgb="FF5D5D5C"/>
      <name val="Arial"/>
      <family val="2"/>
    </font>
    <font>
      <b/>
      <sz val="9"/>
      <color rgb="FF002060"/>
      <name val="Arial"/>
      <family val="2"/>
    </font>
    <font>
      <sz val="6"/>
      <color rgb="FF002060"/>
      <name val="Kl Bliss Regular"/>
    </font>
    <font>
      <b/>
      <vertAlign val="superscript"/>
      <sz val="11"/>
      <color rgb="FF002060"/>
      <name val="Arial"/>
      <family val="2"/>
    </font>
    <font>
      <sz val="11"/>
      <color rgb="FF002060"/>
      <name val="Arial"/>
      <family val="2"/>
    </font>
    <font>
      <sz val="9"/>
      <color rgb="FF002060"/>
      <name val="Calibri"/>
      <family val="2"/>
      <scheme val="minor"/>
    </font>
    <font>
      <vertAlign val="superscript"/>
      <sz val="9"/>
      <color rgb="FF002060"/>
      <name val="Arial"/>
      <family val="2"/>
    </font>
    <font>
      <vertAlign val="superscript"/>
      <sz val="10"/>
      <name val="Arial"/>
      <family val="2"/>
    </font>
    <font>
      <vertAlign val="superscript"/>
      <sz val="10"/>
      <color rgb="FFFF0000"/>
      <name val="Arial"/>
      <family val="2"/>
    </font>
    <font>
      <b/>
      <sz val="9"/>
      <name val="Arial"/>
      <family val="2"/>
    </font>
    <font>
      <b/>
      <sz val="9"/>
      <name val="Kiss"/>
    </font>
    <font>
      <vertAlign val="superscript"/>
      <sz val="10"/>
      <color rgb="FF002060"/>
      <name val="Arial"/>
      <family val="2"/>
    </font>
    <font>
      <sz val="8"/>
      <color rgb="FFFF0000"/>
      <name val="Arial"/>
      <family val="2"/>
    </font>
    <font>
      <vertAlign val="superscript"/>
      <sz val="8"/>
      <color rgb="FF002060"/>
      <name val="Arial"/>
      <family val="2"/>
    </font>
    <font>
      <b/>
      <sz val="10"/>
      <name val="Arial"/>
      <family val="2"/>
    </font>
    <font>
      <sz val="10"/>
      <color rgb="FFC00000"/>
      <name val="Arial"/>
      <family val="2"/>
    </font>
    <font>
      <vertAlign val="subscript"/>
      <sz val="10"/>
      <name val="Arial"/>
      <family val="2"/>
    </font>
    <font>
      <b/>
      <sz val="14"/>
      <name val="Arial"/>
      <family val="2"/>
    </font>
    <font>
      <sz val="10"/>
      <color theme="0"/>
      <name val="Arial"/>
      <family val="2"/>
    </font>
    <font>
      <sz val="10"/>
      <color theme="0" tint="-0.34998626667073579"/>
      <name val="Arial"/>
      <family val="2"/>
    </font>
    <font>
      <b/>
      <sz val="14"/>
      <color theme="0"/>
      <name val="Arial"/>
      <family val="2"/>
    </font>
    <font>
      <b/>
      <sz val="12"/>
      <name val="Arial"/>
      <family val="2"/>
    </font>
    <font>
      <sz val="6"/>
      <name val="Arial"/>
      <family val="2"/>
    </font>
    <font>
      <b/>
      <sz val="12"/>
      <color rgb="FF00206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002060"/>
      </bottom>
      <diagonal/>
    </border>
    <border>
      <left style="thin">
        <color indexed="64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2060"/>
      </bottom>
      <diagonal/>
    </border>
    <border>
      <left style="thin">
        <color indexed="64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rgb="FF002060"/>
      </bottom>
      <diagonal/>
    </border>
    <border>
      <left/>
      <right style="thin">
        <color indexed="64"/>
      </right>
      <top style="hair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/>
      <bottom style="hair">
        <color indexed="64"/>
      </bottom>
      <diagonal/>
    </border>
    <border>
      <left style="thin">
        <color indexed="64"/>
      </left>
      <right style="thin">
        <color rgb="FF00206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2060"/>
      </right>
      <top style="hair">
        <color indexed="64"/>
      </top>
      <bottom/>
      <diagonal/>
    </border>
    <border>
      <left style="thin">
        <color indexed="64"/>
      </left>
      <right style="thin">
        <color rgb="FF002060"/>
      </right>
      <top style="hair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rgb="FF002060"/>
      </bottom>
      <diagonal/>
    </border>
    <border>
      <left style="thin">
        <color indexed="64"/>
      </left>
      <right style="thin">
        <color rgb="FF002060"/>
      </right>
      <top style="hair">
        <color indexed="64"/>
      </top>
      <bottom style="hair">
        <color rgb="FF002060"/>
      </bottom>
      <diagonal/>
    </border>
    <border>
      <left style="thin">
        <color indexed="64"/>
      </left>
      <right style="thin">
        <color indexed="64"/>
      </right>
      <top style="hair">
        <color rgb="FF002060"/>
      </top>
      <bottom style="thin">
        <color indexed="64"/>
      </bottom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rgb="FF002060"/>
      </top>
      <bottom style="hair">
        <color indexed="64"/>
      </bottom>
      <diagonal/>
    </border>
    <border>
      <left/>
      <right style="thin">
        <color indexed="64"/>
      </right>
      <top style="thin">
        <color rgb="FF002060"/>
      </top>
      <bottom style="hair">
        <color indexed="64"/>
      </bottom>
      <diagonal/>
    </border>
    <border>
      <left style="thin">
        <color indexed="64"/>
      </left>
      <right style="thin">
        <color rgb="FF002060"/>
      </right>
      <top style="thin">
        <color rgb="FF00206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2060"/>
      </top>
      <bottom style="thin">
        <color rgb="FF002060"/>
      </bottom>
      <diagonal/>
    </border>
    <border>
      <left/>
      <right style="thin">
        <color indexed="64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2060"/>
      </top>
      <bottom style="thin">
        <color indexed="64"/>
      </bottom>
      <diagonal/>
    </border>
    <border>
      <left/>
      <right/>
      <top style="thick">
        <color theme="3"/>
      </top>
      <bottom/>
      <diagonal/>
    </border>
    <border>
      <left/>
      <right/>
      <top style="thick">
        <color theme="3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theme="3"/>
      </left>
      <right/>
      <top style="thick">
        <color theme="3"/>
      </top>
      <bottom/>
      <diagonal/>
    </border>
    <border>
      <left style="medium">
        <color theme="3"/>
      </left>
      <right/>
      <top/>
      <bottom style="thin">
        <color rgb="FF002060"/>
      </bottom>
      <diagonal/>
    </border>
    <border>
      <left/>
      <right style="medium">
        <color theme="3"/>
      </right>
      <top style="thick">
        <color theme="3"/>
      </top>
      <bottom/>
      <diagonal/>
    </border>
    <border>
      <left/>
      <right/>
      <top/>
      <bottom style="medium">
        <color theme="3"/>
      </bottom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thick">
        <color theme="3"/>
      </top>
      <bottom style="hair">
        <color theme="3"/>
      </bottom>
      <diagonal/>
    </border>
    <border>
      <left/>
      <right/>
      <top/>
      <bottom style="thick">
        <color theme="3"/>
      </bottom>
      <diagonal/>
    </border>
    <border>
      <left/>
      <right/>
      <top style="hair">
        <color indexed="64"/>
      </top>
      <bottom style="medium">
        <color theme="3"/>
      </bottom>
      <diagonal/>
    </border>
    <border>
      <left/>
      <right/>
      <top style="thin">
        <color rgb="FF002060"/>
      </top>
      <bottom style="thick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5">
    <xf numFmtId="0" fontId="0" fillId="0" borderId="0"/>
    <xf numFmtId="165" fontId="1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2" fillId="0" borderId="0"/>
  </cellStyleXfs>
  <cellXfs count="237">
    <xf numFmtId="0" fontId="0" fillId="0" borderId="0" xfId="0"/>
    <xf numFmtId="0" fontId="3" fillId="0" borderId="0" xfId="0" applyFont="1" applyAlignment="1" applyProtection="1">
      <alignment vertical="center"/>
      <protection hidden="1"/>
    </xf>
    <xf numFmtId="164" fontId="4" fillId="2" borderId="0" xfId="4" applyNumberFormat="1" applyFont="1" applyFill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6" fillId="2" borderId="0" xfId="4" applyFont="1" applyFill="1" applyAlignment="1" applyProtection="1">
      <alignment vertical="center"/>
      <protection hidden="1"/>
    </xf>
    <xf numFmtId="0" fontId="16" fillId="3" borderId="0" xfId="0" applyFont="1" applyFill="1" applyAlignment="1" applyProtection="1">
      <alignment vertical="center"/>
      <protection hidden="1"/>
    </xf>
    <xf numFmtId="49" fontId="17" fillId="3" borderId="0" xfId="4" applyNumberFormat="1" applyFont="1" applyFill="1" applyAlignment="1" applyProtection="1">
      <alignment vertical="center"/>
      <protection hidden="1"/>
    </xf>
    <xf numFmtId="49" fontId="18" fillId="3" borderId="0" xfId="4" applyNumberFormat="1" applyFont="1" applyFill="1" applyAlignment="1" applyProtection="1">
      <alignment vertical="center"/>
      <protection hidden="1"/>
    </xf>
    <xf numFmtId="49" fontId="17" fillId="3" borderId="0" xfId="4" applyNumberFormat="1" applyFont="1" applyFill="1" applyAlignment="1" applyProtection="1">
      <alignment horizontal="center" vertical="center"/>
      <protection hidden="1"/>
    </xf>
    <xf numFmtId="164" fontId="19" fillId="3" borderId="0" xfId="4" applyNumberFormat="1" applyFont="1" applyFill="1" applyAlignment="1" applyProtection="1">
      <alignment horizontal="center" vertical="center" wrapText="1"/>
      <protection hidden="1"/>
    </xf>
    <xf numFmtId="164" fontId="20" fillId="3" borderId="0" xfId="4" applyNumberFormat="1" applyFont="1" applyFill="1" applyAlignment="1" applyProtection="1">
      <alignment horizontal="center" vertical="center" wrapText="1"/>
      <protection hidden="1"/>
    </xf>
    <xf numFmtId="164" fontId="18" fillId="3" borderId="0" xfId="4" applyNumberFormat="1" applyFont="1" applyFill="1" applyAlignment="1" applyProtection="1">
      <alignment horizontal="center" vertical="center" wrapText="1"/>
      <protection hidden="1"/>
    </xf>
    <xf numFmtId="164" fontId="21" fillId="3" borderId="0" xfId="4" applyNumberFormat="1" applyFont="1" applyFill="1" applyAlignment="1" applyProtection="1">
      <alignment horizontal="center" vertical="center" wrapText="1"/>
      <protection hidden="1"/>
    </xf>
    <xf numFmtId="0" fontId="22" fillId="3" borderId="0" xfId="0" applyFont="1" applyFill="1" applyAlignment="1" applyProtection="1">
      <alignment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3" borderId="0" xfId="0" applyFont="1" applyFill="1" applyAlignment="1" applyProtection="1">
      <alignment vertical="center"/>
      <protection hidden="1"/>
    </xf>
    <xf numFmtId="0" fontId="24" fillId="3" borderId="0" xfId="4" applyFont="1" applyFill="1" applyAlignment="1" applyProtection="1">
      <alignment vertical="center"/>
      <protection hidden="1"/>
    </xf>
    <xf numFmtId="0" fontId="25" fillId="3" borderId="0" xfId="4" applyFont="1" applyFill="1" applyAlignment="1" applyProtection="1">
      <alignment horizontal="left" vertical="center" wrapText="1"/>
      <protection hidden="1"/>
    </xf>
    <xf numFmtId="49" fontId="25" fillId="3" borderId="0" xfId="4" applyNumberFormat="1" applyFont="1" applyFill="1" applyAlignment="1" applyProtection="1">
      <alignment vertical="center"/>
      <protection hidden="1"/>
    </xf>
    <xf numFmtId="49" fontId="23" fillId="3" borderId="0" xfId="4" applyNumberFormat="1" applyFont="1" applyFill="1" applyAlignment="1" applyProtection="1">
      <alignment vertical="center"/>
      <protection hidden="1"/>
    </xf>
    <xf numFmtId="14" fontId="24" fillId="3" borderId="0" xfId="4" applyNumberFormat="1" applyFont="1" applyFill="1" applyAlignment="1" applyProtection="1">
      <alignment horizontal="left" vertical="center"/>
      <protection hidden="1"/>
    </xf>
    <xf numFmtId="14" fontId="26" fillId="3" borderId="0" xfId="4" applyNumberFormat="1" applyFont="1" applyFill="1" applyAlignment="1" applyProtection="1">
      <alignment horizontal="left" vertical="center"/>
      <protection hidden="1"/>
    </xf>
    <xf numFmtId="49" fontId="24" fillId="3" borderId="0" xfId="4" applyNumberFormat="1" applyFont="1" applyFill="1" applyAlignment="1" applyProtection="1">
      <alignment vertical="center"/>
      <protection hidden="1"/>
    </xf>
    <xf numFmtId="0" fontId="22" fillId="3" borderId="0" xfId="0" applyFont="1" applyFill="1" applyAlignment="1" applyProtection="1">
      <alignment horizontal="center" vertical="center"/>
      <protection hidden="1"/>
    </xf>
    <xf numFmtId="0" fontId="25" fillId="3" borderId="12" xfId="3" applyFont="1" applyFill="1" applyBorder="1" applyAlignment="1" applyProtection="1">
      <alignment horizontal="center" vertical="center"/>
      <protection hidden="1"/>
    </xf>
    <xf numFmtId="0" fontId="25" fillId="3" borderId="13" xfId="3" applyFont="1" applyFill="1" applyBorder="1" applyAlignment="1" applyProtection="1">
      <alignment horizontal="center" vertical="center"/>
      <protection hidden="1"/>
    </xf>
    <xf numFmtId="0" fontId="25" fillId="3" borderId="11" xfId="3" applyFont="1" applyFill="1" applyBorder="1" applyAlignment="1" applyProtection="1">
      <alignment horizontal="center" vertical="center"/>
      <protection hidden="1"/>
    </xf>
    <xf numFmtId="0" fontId="25" fillId="3" borderId="14" xfId="3" applyFont="1" applyFill="1" applyBorder="1" applyAlignment="1" applyProtection="1">
      <alignment horizontal="center" vertical="center"/>
      <protection hidden="1"/>
    </xf>
    <xf numFmtId="0" fontId="25" fillId="3" borderId="15" xfId="3" applyFont="1" applyFill="1" applyBorder="1" applyAlignment="1" applyProtection="1">
      <alignment horizontal="center" vertical="center"/>
      <protection hidden="1"/>
    </xf>
    <xf numFmtId="0" fontId="25" fillId="3" borderId="16" xfId="3" applyFont="1" applyFill="1" applyBorder="1" applyAlignment="1" applyProtection="1">
      <alignment horizontal="center" vertical="center"/>
      <protection hidden="1"/>
    </xf>
    <xf numFmtId="0" fontId="25" fillId="3" borderId="1" xfId="0" applyFont="1" applyFill="1" applyBorder="1" applyAlignment="1" applyProtection="1">
      <alignment horizontal="center" vertical="center"/>
      <protection hidden="1"/>
    </xf>
    <xf numFmtId="2" fontId="25" fillId="3" borderId="2" xfId="0" applyNumberFormat="1" applyFont="1" applyFill="1" applyBorder="1" applyAlignment="1" applyProtection="1">
      <alignment horizontal="center" vertical="center"/>
      <protection hidden="1"/>
    </xf>
    <xf numFmtId="1" fontId="25" fillId="3" borderId="3" xfId="3" applyNumberFormat="1" applyFont="1" applyFill="1" applyBorder="1" applyAlignment="1" applyProtection="1">
      <alignment horizontal="center" vertical="center"/>
      <protection hidden="1"/>
    </xf>
    <xf numFmtId="0" fontId="25" fillId="3" borderId="3" xfId="0" applyFont="1" applyFill="1" applyBorder="1" applyAlignment="1" applyProtection="1">
      <alignment horizontal="center" vertical="center"/>
      <protection hidden="1"/>
    </xf>
    <xf numFmtId="2" fontId="25" fillId="3" borderId="4" xfId="0" applyNumberFormat="1" applyFont="1" applyFill="1" applyBorder="1" applyAlignment="1" applyProtection="1">
      <alignment horizontal="center" vertical="center"/>
      <protection hidden="1"/>
    </xf>
    <xf numFmtId="2" fontId="25" fillId="3" borderId="3" xfId="3" applyNumberFormat="1" applyFont="1" applyFill="1" applyBorder="1" applyAlignment="1" applyProtection="1">
      <alignment horizontal="center" vertical="center"/>
      <protection hidden="1"/>
    </xf>
    <xf numFmtId="1" fontId="25" fillId="3" borderId="17" xfId="3" applyNumberFormat="1" applyFont="1" applyFill="1" applyBorder="1" applyAlignment="1" applyProtection="1">
      <alignment horizontal="center" vertical="center"/>
      <protection hidden="1"/>
    </xf>
    <xf numFmtId="0" fontId="25" fillId="3" borderId="17" xfId="0" applyFont="1" applyFill="1" applyBorder="1" applyAlignment="1" applyProtection="1">
      <alignment horizontal="center" vertical="center"/>
      <protection hidden="1"/>
    </xf>
    <xf numFmtId="2" fontId="25" fillId="3" borderId="18" xfId="0" applyNumberFormat="1" applyFont="1" applyFill="1" applyBorder="1" applyAlignment="1" applyProtection="1">
      <alignment horizontal="center" vertical="center"/>
      <protection hidden="1"/>
    </xf>
    <xf numFmtId="1" fontId="25" fillId="3" borderId="5" xfId="3" applyNumberFormat="1" applyFont="1" applyFill="1" applyBorder="1" applyAlignment="1" applyProtection="1">
      <alignment horizontal="center" vertical="center"/>
      <protection hidden="1"/>
    </xf>
    <xf numFmtId="0" fontId="25" fillId="3" borderId="5" xfId="0" applyFont="1" applyFill="1" applyBorder="1" applyAlignment="1" applyProtection="1">
      <alignment horizontal="center" vertical="center"/>
      <protection hidden="1"/>
    </xf>
    <xf numFmtId="2" fontId="25" fillId="3" borderId="6" xfId="0" applyNumberFormat="1" applyFont="1" applyFill="1" applyBorder="1" applyAlignment="1" applyProtection="1">
      <alignment horizontal="center" vertical="center"/>
      <protection hidden="1"/>
    </xf>
    <xf numFmtId="0" fontId="25" fillId="3" borderId="19" xfId="3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vertical="center"/>
      <protection hidden="1"/>
    </xf>
    <xf numFmtId="0" fontId="28" fillId="3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9" fillId="2" borderId="0" xfId="4" applyFont="1" applyFill="1" applyAlignment="1" applyProtection="1">
      <alignment horizontal="left" vertical="center"/>
      <protection hidden="1"/>
    </xf>
    <xf numFmtId="0" fontId="5" fillId="2" borderId="0" xfId="0" applyFont="1" applyFill="1" applyAlignment="1" applyProtection="1">
      <alignment vertical="center" wrapText="1"/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alignment vertical="center"/>
      <protection hidden="1"/>
    </xf>
    <xf numFmtId="0" fontId="12" fillId="2" borderId="0" xfId="0" applyFont="1" applyFill="1" applyAlignment="1" applyProtection="1">
      <alignment horizontal="right" vertical="center"/>
      <protection hidden="1"/>
    </xf>
    <xf numFmtId="3" fontId="12" fillId="2" borderId="0" xfId="0" applyNumberFormat="1" applyFont="1" applyFill="1" applyAlignment="1" applyProtection="1">
      <alignment horizontal="center" vertical="center"/>
      <protection hidden="1"/>
    </xf>
    <xf numFmtId="0" fontId="12" fillId="2" borderId="0" xfId="4" applyFont="1" applyFill="1" applyAlignment="1" applyProtection="1">
      <alignment horizontal="left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1" fillId="2" borderId="0" xfId="0" applyFont="1" applyFill="1" applyAlignment="1" applyProtection="1">
      <alignment vertical="center" wrapText="1"/>
      <protection hidden="1"/>
    </xf>
    <xf numFmtId="1" fontId="25" fillId="2" borderId="20" xfId="3" applyNumberFormat="1" applyFont="1" applyFill="1" applyBorder="1" applyAlignment="1" applyProtection="1">
      <alignment horizontal="center" vertical="center"/>
      <protection locked="0" hidden="1"/>
    </xf>
    <xf numFmtId="1" fontId="25" fillId="2" borderId="21" xfId="3" applyNumberFormat="1" applyFont="1" applyFill="1" applyBorder="1" applyAlignment="1" applyProtection="1">
      <alignment horizontal="center" vertical="center"/>
      <protection locked="0" hidden="1"/>
    </xf>
    <xf numFmtId="1" fontId="25" fillId="2" borderId="22" xfId="3" applyNumberFormat="1" applyFont="1" applyFill="1" applyBorder="1" applyAlignment="1" applyProtection="1">
      <alignment horizontal="center" vertical="center"/>
      <protection locked="0" hidden="1"/>
    </xf>
    <xf numFmtId="1" fontId="25" fillId="2" borderId="23" xfId="3" applyNumberFormat="1" applyFont="1" applyFill="1" applyBorder="1" applyAlignment="1" applyProtection="1">
      <alignment horizontal="center" vertical="center"/>
      <protection locked="0" hidden="1"/>
    </xf>
    <xf numFmtId="0" fontId="25" fillId="3" borderId="24" xfId="0" applyFont="1" applyFill="1" applyBorder="1" applyAlignment="1" applyProtection="1">
      <alignment horizontal="center" vertical="center"/>
      <protection hidden="1"/>
    </xf>
    <xf numFmtId="1" fontId="25" fillId="2" borderId="25" xfId="3" applyNumberFormat="1" applyFont="1" applyFill="1" applyBorder="1" applyAlignment="1" applyProtection="1">
      <alignment horizontal="center" vertical="center"/>
      <protection locked="0" hidden="1"/>
    </xf>
    <xf numFmtId="0" fontId="25" fillId="3" borderId="26" xfId="0" applyFont="1" applyFill="1" applyBorder="1" applyAlignment="1" applyProtection="1">
      <alignment horizontal="center" vertical="center"/>
      <protection hidden="1"/>
    </xf>
    <xf numFmtId="1" fontId="25" fillId="2" borderId="9" xfId="3" applyNumberFormat="1" applyFont="1" applyFill="1" applyBorder="1" applyAlignment="1" applyProtection="1">
      <alignment horizontal="center" vertical="center"/>
      <protection locked="0" hidden="1"/>
    </xf>
    <xf numFmtId="0" fontId="25" fillId="3" borderId="27" xfId="3" applyFont="1" applyFill="1" applyBorder="1" applyAlignment="1" applyProtection="1">
      <alignment horizontal="center" vertical="center"/>
      <protection hidden="1"/>
    </xf>
    <xf numFmtId="2" fontId="25" fillId="3" borderId="9" xfId="0" applyNumberFormat="1" applyFont="1" applyFill="1" applyBorder="1" applyAlignment="1" applyProtection="1">
      <alignment horizontal="center" vertical="center"/>
      <protection hidden="1"/>
    </xf>
    <xf numFmtId="49" fontId="25" fillId="3" borderId="0" xfId="4" applyNumberFormat="1" applyFont="1" applyFill="1" applyAlignment="1" applyProtection="1">
      <alignment horizontal="left" vertical="center" indent="1"/>
      <protection hidden="1"/>
    </xf>
    <xf numFmtId="2" fontId="15" fillId="2" borderId="0" xfId="0" applyNumberFormat="1" applyFont="1" applyFill="1" applyAlignment="1" applyProtection="1">
      <alignment vertical="center"/>
      <protection hidden="1"/>
    </xf>
    <xf numFmtId="2" fontId="32" fillId="2" borderId="0" xfId="4" applyNumberFormat="1" applyFont="1" applyFill="1" applyAlignment="1" applyProtection="1">
      <alignment horizontal="center" vertical="center"/>
      <protection hidden="1"/>
    </xf>
    <xf numFmtId="2" fontId="25" fillId="3" borderId="29" xfId="0" applyNumberFormat="1" applyFont="1" applyFill="1" applyBorder="1" applyAlignment="1" applyProtection="1">
      <alignment horizontal="center" vertical="center"/>
      <protection hidden="1"/>
    </xf>
    <xf numFmtId="1" fontId="25" fillId="2" borderId="30" xfId="3" applyNumberFormat="1" applyFont="1" applyFill="1" applyBorder="1" applyAlignment="1" applyProtection="1">
      <alignment horizontal="center" vertical="center"/>
      <protection locked="0" hidden="1"/>
    </xf>
    <xf numFmtId="2" fontId="25" fillId="3" borderId="28" xfId="3" applyNumberFormat="1" applyFont="1" applyFill="1" applyBorder="1" applyAlignment="1" applyProtection="1">
      <alignment horizontal="center" vertical="center"/>
      <protection hidden="1"/>
    </xf>
    <xf numFmtId="0" fontId="25" fillId="3" borderId="17" xfId="0" quotePrefix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center" vertical="center"/>
      <protection hidden="1"/>
    </xf>
    <xf numFmtId="1" fontId="25" fillId="3" borderId="31" xfId="3" applyNumberFormat="1" applyFont="1" applyFill="1" applyBorder="1" applyAlignment="1" applyProtection="1">
      <alignment horizontal="center" vertical="center"/>
      <protection hidden="1"/>
    </xf>
    <xf numFmtId="0" fontId="25" fillId="3" borderId="31" xfId="0" quotePrefix="1" applyFont="1" applyFill="1" applyBorder="1" applyAlignment="1" applyProtection="1">
      <alignment horizontal="center" vertical="center"/>
      <protection hidden="1"/>
    </xf>
    <xf numFmtId="2" fontId="25" fillId="3" borderId="32" xfId="0" applyNumberFormat="1" applyFont="1" applyFill="1" applyBorder="1" applyAlignment="1" applyProtection="1">
      <alignment horizontal="center" vertical="center"/>
      <protection hidden="1"/>
    </xf>
    <xf numFmtId="1" fontId="25" fillId="2" borderId="33" xfId="3" applyNumberFormat="1" applyFont="1" applyFill="1" applyBorder="1" applyAlignment="1" applyProtection="1">
      <alignment horizontal="center" vertical="center"/>
      <protection locked="0" hidden="1"/>
    </xf>
    <xf numFmtId="2" fontId="25" fillId="3" borderId="31" xfId="3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3" fillId="3" borderId="0" xfId="0" applyFont="1" applyFill="1" applyAlignment="1" applyProtection="1">
      <alignment horizontal="center" vertical="center"/>
      <protection hidden="1"/>
    </xf>
    <xf numFmtId="1" fontId="25" fillId="3" borderId="14" xfId="3" applyNumberFormat="1" applyFont="1" applyFill="1" applyBorder="1" applyAlignment="1" applyProtection="1">
      <alignment horizontal="center" vertical="center"/>
      <protection hidden="1"/>
    </xf>
    <xf numFmtId="0" fontId="25" fillId="3" borderId="14" xfId="0" applyFont="1" applyFill="1" applyBorder="1" applyAlignment="1" applyProtection="1">
      <alignment horizontal="center" vertical="center"/>
      <protection hidden="1"/>
    </xf>
    <xf numFmtId="2" fontId="25" fillId="3" borderId="44" xfId="0" applyNumberFormat="1" applyFont="1" applyFill="1" applyBorder="1" applyAlignment="1" applyProtection="1">
      <alignment horizontal="center" vertical="center"/>
      <protection hidden="1"/>
    </xf>
    <xf numFmtId="1" fontId="25" fillId="3" borderId="19" xfId="3" applyNumberFormat="1" applyFont="1" applyFill="1" applyBorder="1" applyAlignment="1" applyProtection="1">
      <alignment horizontal="center" vertical="center"/>
      <protection hidden="1"/>
    </xf>
    <xf numFmtId="0" fontId="25" fillId="3" borderId="19" xfId="0" applyFont="1" applyFill="1" applyBorder="1" applyAlignment="1" applyProtection="1">
      <alignment horizontal="center" vertical="center"/>
      <protection hidden="1"/>
    </xf>
    <xf numFmtId="2" fontId="25" fillId="3" borderId="46" xfId="3" applyNumberFormat="1" applyFont="1" applyFill="1" applyBorder="1" applyAlignment="1" applyProtection="1">
      <alignment horizontal="center" vertical="center"/>
      <protection hidden="1"/>
    </xf>
    <xf numFmtId="2" fontId="25" fillId="3" borderId="7" xfId="3" applyNumberFormat="1" applyFont="1" applyFill="1" applyBorder="1" applyAlignment="1" applyProtection="1">
      <alignment horizontal="center" vertical="center"/>
      <protection hidden="1"/>
    </xf>
    <xf numFmtId="2" fontId="25" fillId="3" borderId="47" xfId="3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25" fillId="3" borderId="0" xfId="0" quotePrefix="1" applyFont="1" applyFill="1" applyAlignment="1" applyProtection="1">
      <alignment horizontal="right" vertical="center"/>
      <protection hidden="1"/>
    </xf>
    <xf numFmtId="164" fontId="7" fillId="2" borderId="0" xfId="4" applyNumberFormat="1" applyFont="1" applyFill="1" applyAlignment="1" applyProtection="1">
      <alignment vertical="center" wrapText="1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7" fillId="3" borderId="40" xfId="0" applyFont="1" applyFill="1" applyBorder="1" applyAlignment="1" applyProtection="1">
      <alignment vertical="center"/>
      <protection hidden="1"/>
    </xf>
    <xf numFmtId="0" fontId="30" fillId="3" borderId="0" xfId="2" applyFont="1" applyFill="1" applyAlignment="1" applyProtection="1">
      <alignment vertical="center"/>
      <protection hidden="1"/>
    </xf>
    <xf numFmtId="0" fontId="25" fillId="3" borderId="0" xfId="0" quotePrefix="1" applyFont="1" applyFill="1" applyAlignment="1" applyProtection="1">
      <alignment horizontal="left" vertical="center"/>
      <protection hidden="1"/>
    </xf>
    <xf numFmtId="14" fontId="38" fillId="3" borderId="0" xfId="4" applyNumberFormat="1" applyFont="1" applyFill="1" applyAlignment="1" applyProtection="1">
      <alignment horizontal="left" vertical="center"/>
      <protection hidden="1"/>
    </xf>
    <xf numFmtId="49" fontId="25" fillId="3" borderId="54" xfId="4" applyNumberFormat="1" applyFont="1" applyFill="1" applyBorder="1" applyAlignment="1" applyProtection="1">
      <alignment vertical="center"/>
      <protection hidden="1"/>
    </xf>
    <xf numFmtId="49" fontId="7" fillId="3" borderId="48" xfId="4" applyNumberFormat="1" applyFont="1" applyFill="1" applyBorder="1" applyAlignment="1" applyProtection="1">
      <alignment vertical="center"/>
      <protection hidden="1"/>
    </xf>
    <xf numFmtId="49" fontId="27" fillId="3" borderId="48" xfId="4" applyNumberFormat="1" applyFont="1" applyFill="1" applyBorder="1" applyAlignment="1" applyProtection="1">
      <alignment vertical="center"/>
      <protection hidden="1"/>
    </xf>
    <xf numFmtId="49" fontId="27" fillId="3" borderId="0" xfId="4" applyNumberFormat="1" applyFont="1" applyFill="1" applyAlignment="1" applyProtection="1">
      <alignment vertical="center"/>
      <protection hidden="1"/>
    </xf>
    <xf numFmtId="0" fontId="7" fillId="3" borderId="48" xfId="0" applyFont="1" applyFill="1" applyBorder="1" applyAlignment="1" applyProtection="1">
      <alignment vertical="center"/>
      <protection hidden="1"/>
    </xf>
    <xf numFmtId="49" fontId="7" fillId="3" borderId="0" xfId="4" applyNumberFormat="1" applyFont="1" applyFill="1" applyAlignment="1" applyProtection="1">
      <alignment vertical="center"/>
      <protection hidden="1"/>
    </xf>
    <xf numFmtId="0" fontId="7" fillId="3" borderId="53" xfId="0" applyFont="1" applyFill="1" applyBorder="1" applyAlignment="1" applyProtection="1">
      <alignment vertical="center"/>
      <protection hidden="1"/>
    </xf>
    <xf numFmtId="0" fontId="7" fillId="3" borderId="0" xfId="0" applyFont="1" applyFill="1" applyAlignment="1" applyProtection="1">
      <alignment vertical="center"/>
      <protection hidden="1"/>
    </xf>
    <xf numFmtId="49" fontId="23" fillId="2" borderId="52" xfId="4" applyNumberFormat="1" applyFont="1" applyFill="1" applyBorder="1" applyAlignment="1" applyProtection="1">
      <alignment horizontal="center" vertical="center"/>
      <protection locked="0" hidden="1"/>
    </xf>
    <xf numFmtId="49" fontId="23" fillId="2" borderId="55" xfId="4" applyNumberFormat="1" applyFont="1" applyFill="1" applyBorder="1" applyAlignment="1" applyProtection="1">
      <alignment horizontal="center" vertical="center"/>
      <protection locked="0" hidden="1"/>
    </xf>
    <xf numFmtId="0" fontId="29" fillId="3" borderId="0" xfId="0" applyFont="1" applyFill="1" applyAlignment="1" applyProtection="1">
      <alignment vertical="center"/>
      <protection hidden="1"/>
    </xf>
    <xf numFmtId="0" fontId="25" fillId="3" borderId="61" xfId="0" applyFont="1" applyFill="1" applyBorder="1" applyAlignment="1" applyProtection="1">
      <alignment horizontal="center" vertical="center"/>
      <protection hidden="1"/>
    </xf>
    <xf numFmtId="0" fontId="25" fillId="3" borderId="46" xfId="0" applyFont="1" applyFill="1" applyBorder="1" applyAlignment="1" applyProtection="1">
      <alignment horizontal="center" vertical="center"/>
      <protection hidden="1"/>
    </xf>
    <xf numFmtId="0" fontId="39" fillId="3" borderId="0" xfId="0" applyFont="1" applyFill="1" applyAlignment="1" applyProtection="1">
      <alignment horizontal="left" vertical="center"/>
      <protection hidden="1"/>
    </xf>
    <xf numFmtId="14" fontId="38" fillId="3" borderId="0" xfId="4" applyNumberFormat="1" applyFont="1" applyFill="1" applyAlignment="1" applyProtection="1">
      <alignment horizontal="left" vertical="top"/>
      <protection hidden="1"/>
    </xf>
    <xf numFmtId="49" fontId="46" fillId="3" borderId="48" xfId="4" applyNumberFormat="1" applyFont="1" applyFill="1" applyBorder="1" applyAlignment="1" applyProtection="1">
      <alignment vertical="center"/>
      <protection hidden="1"/>
    </xf>
    <xf numFmtId="49" fontId="46" fillId="3" borderId="0" xfId="4" applyNumberFormat="1" applyFont="1" applyFill="1" applyAlignment="1" applyProtection="1">
      <alignment vertical="center"/>
      <protection hidden="1"/>
    </xf>
    <xf numFmtId="49" fontId="46" fillId="3" borderId="27" xfId="4" applyNumberFormat="1" applyFont="1" applyFill="1" applyBorder="1" applyAlignment="1" applyProtection="1">
      <alignment vertical="center"/>
      <protection hidden="1"/>
    </xf>
    <xf numFmtId="49" fontId="47" fillId="3" borderId="0" xfId="4" applyNumberFormat="1" applyFont="1" applyFill="1" applyAlignment="1" applyProtection="1">
      <alignment vertical="center"/>
      <protection hidden="1"/>
    </xf>
    <xf numFmtId="14" fontId="46" fillId="3" borderId="48" xfId="4" applyNumberFormat="1" applyFont="1" applyFill="1" applyBorder="1" applyAlignment="1" applyProtection="1">
      <alignment horizontal="left" vertical="center"/>
      <protection hidden="1"/>
    </xf>
    <xf numFmtId="49" fontId="46" fillId="3" borderId="51" xfId="4" applyNumberFormat="1" applyFont="1" applyFill="1" applyBorder="1" applyAlignment="1" applyProtection="1">
      <alignment horizontal="left" vertical="center"/>
      <protection hidden="1"/>
    </xf>
    <xf numFmtId="49" fontId="46" fillId="3" borderId="51" xfId="4" applyNumberFormat="1" applyFont="1" applyFill="1" applyBorder="1" applyAlignment="1" applyProtection="1">
      <alignment horizontal="center" vertical="center"/>
      <protection hidden="1"/>
    </xf>
    <xf numFmtId="0" fontId="37" fillId="2" borderId="0" xfId="0" applyFont="1" applyFill="1"/>
    <xf numFmtId="0" fontId="25" fillId="3" borderId="0" xfId="0" quotePrefix="1" applyFont="1" applyFill="1" applyAlignment="1" applyProtection="1">
      <alignment horizontal="left" vertical="top"/>
      <protection hidden="1"/>
    </xf>
    <xf numFmtId="0" fontId="23" fillId="3" borderId="0" xfId="0" applyFont="1" applyFill="1" applyProtection="1">
      <protection hidden="1"/>
    </xf>
    <xf numFmtId="0" fontId="25" fillId="3" borderId="0" xfId="0" applyFont="1" applyFill="1" applyAlignment="1">
      <alignment vertical="top" wrapText="1"/>
    </xf>
    <xf numFmtId="0" fontId="25" fillId="3" borderId="0" xfId="0" applyFont="1" applyFill="1" applyAlignment="1" applyProtection="1">
      <alignment vertical="top" wrapText="1"/>
      <protection hidden="1"/>
    </xf>
    <xf numFmtId="0" fontId="27" fillId="3" borderId="35" xfId="0" applyFont="1" applyFill="1" applyBorder="1" applyAlignment="1" applyProtection="1">
      <alignment vertical="center"/>
      <protection hidden="1"/>
    </xf>
    <xf numFmtId="0" fontId="27" fillId="3" borderId="36" xfId="0" applyFont="1" applyFill="1" applyBorder="1" applyAlignment="1" applyProtection="1">
      <alignment vertical="center"/>
      <protection hidden="1"/>
    </xf>
    <xf numFmtId="0" fontId="22" fillId="3" borderId="38" xfId="0" applyFont="1" applyFill="1" applyBorder="1" applyAlignment="1" applyProtection="1">
      <alignment vertical="center" textRotation="90"/>
      <protection hidden="1"/>
    </xf>
    <xf numFmtId="0" fontId="22" fillId="3" borderId="39" xfId="0" applyFont="1" applyFill="1" applyBorder="1" applyAlignment="1" applyProtection="1">
      <alignment vertical="center" textRotation="90"/>
      <protection hidden="1"/>
    </xf>
    <xf numFmtId="0" fontId="25" fillId="3" borderId="14" xfId="0" quotePrefix="1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vertical="top" wrapText="1"/>
      <protection hidden="1"/>
    </xf>
    <xf numFmtId="0" fontId="2" fillId="3" borderId="0" xfId="0" quotePrefix="1" applyFont="1" applyFill="1" applyAlignment="1" applyProtection="1">
      <alignment vertical="center"/>
      <protection hidden="1"/>
    </xf>
    <xf numFmtId="0" fontId="25" fillId="3" borderId="0" xfId="0" applyFont="1" applyFill="1" applyAlignment="1">
      <alignment horizontal="left" vertical="top" wrapText="1"/>
    </xf>
    <xf numFmtId="1" fontId="25" fillId="3" borderId="62" xfId="3" applyNumberFormat="1" applyFont="1" applyFill="1" applyBorder="1" applyAlignment="1" applyProtection="1">
      <alignment horizontal="center" vertical="center"/>
      <protection hidden="1"/>
    </xf>
    <xf numFmtId="0" fontId="25" fillId="3" borderId="62" xfId="0" quotePrefix="1" applyFont="1" applyFill="1" applyBorder="1" applyAlignment="1" applyProtection="1">
      <alignment horizontal="center" vertical="center"/>
      <protection hidden="1"/>
    </xf>
    <xf numFmtId="2" fontId="25" fillId="3" borderId="27" xfId="0" applyNumberFormat="1" applyFont="1" applyFill="1" applyBorder="1" applyAlignment="1" applyProtection="1">
      <alignment horizontal="center" vertical="center"/>
      <protection hidden="1"/>
    </xf>
    <xf numFmtId="1" fontId="25" fillId="3" borderId="27" xfId="3" applyNumberFormat="1" applyFont="1" applyFill="1" applyBorder="1" applyAlignment="1" applyProtection="1">
      <alignment horizontal="center" vertical="center"/>
      <protection locked="0" hidden="1"/>
    </xf>
    <xf numFmtId="2" fontId="25" fillId="3" borderId="27" xfId="3" applyNumberFormat="1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Alignment="1" applyProtection="1">
      <alignment horizontal="left" vertical="center"/>
      <protection hidden="1"/>
    </xf>
    <xf numFmtId="0" fontId="34" fillId="3" borderId="0" xfId="0" applyFont="1" applyFill="1" applyAlignment="1" applyProtection="1">
      <alignment vertical="center"/>
      <protection hidden="1"/>
    </xf>
    <xf numFmtId="0" fontId="41" fillId="3" borderId="0" xfId="0" applyFont="1" applyFill="1" applyAlignment="1" applyProtection="1">
      <alignment vertical="center"/>
      <protection hidden="1"/>
    </xf>
    <xf numFmtId="0" fontId="23" fillId="3" borderId="40" xfId="0" applyFont="1" applyFill="1" applyBorder="1" applyAlignment="1" applyProtection="1">
      <alignment horizontal="left" vertical="center"/>
      <protection hidden="1"/>
    </xf>
    <xf numFmtId="0" fontId="22" fillId="3" borderId="41" xfId="0" applyFont="1" applyFill="1" applyBorder="1" applyAlignment="1" applyProtection="1">
      <alignment horizontal="center" vertical="center" textRotation="90"/>
      <protection hidden="1"/>
    </xf>
    <xf numFmtId="0" fontId="27" fillId="3" borderId="41" xfId="0" applyFont="1" applyFill="1" applyBorder="1" applyAlignment="1" applyProtection="1">
      <alignment horizontal="center" vertical="center"/>
      <protection hidden="1"/>
    </xf>
    <xf numFmtId="1" fontId="25" fillId="3" borderId="41" xfId="3" applyNumberFormat="1" applyFont="1" applyFill="1" applyBorder="1" applyAlignment="1" applyProtection="1">
      <alignment horizontal="center" vertical="center"/>
      <protection hidden="1"/>
    </xf>
    <xf numFmtId="0" fontId="25" fillId="3" borderId="41" xfId="0" applyFont="1" applyFill="1" applyBorder="1" applyAlignment="1" applyProtection="1">
      <alignment horizontal="center" vertical="center"/>
      <protection hidden="1"/>
    </xf>
    <xf numFmtId="2" fontId="25" fillId="3" borderId="41" xfId="0" applyNumberFormat="1" applyFont="1" applyFill="1" applyBorder="1" applyAlignment="1" applyProtection="1">
      <alignment horizontal="center" vertical="center"/>
      <protection hidden="1"/>
    </xf>
    <xf numFmtId="0" fontId="0" fillId="3" borderId="63" xfId="0" applyFill="1" applyBorder="1"/>
    <xf numFmtId="0" fontId="0" fillId="3" borderId="64" xfId="0" applyFill="1" applyBorder="1"/>
    <xf numFmtId="0" fontId="0" fillId="3" borderId="65" xfId="0" applyFill="1" applyBorder="1"/>
    <xf numFmtId="0" fontId="0" fillId="3" borderId="66" xfId="0" applyFill="1" applyBorder="1"/>
    <xf numFmtId="0" fontId="0" fillId="3" borderId="0" xfId="0" applyFill="1"/>
    <xf numFmtId="0" fontId="0" fillId="3" borderId="67" xfId="0" applyFill="1" applyBorder="1"/>
    <xf numFmtId="0" fontId="51" fillId="3" borderId="0" xfId="0" applyFont="1" applyFill="1"/>
    <xf numFmtId="0" fontId="2" fillId="3" borderId="0" xfId="0" applyFont="1" applyFill="1"/>
    <xf numFmtId="0" fontId="2" fillId="3" borderId="0" xfId="0" applyFont="1" applyFill="1" applyAlignment="1">
      <alignment horizontal="right"/>
    </xf>
    <xf numFmtId="0" fontId="2" fillId="3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/>
    </xf>
    <xf numFmtId="0" fontId="54" fillId="3" borderId="68" xfId="0" applyFont="1" applyFill="1" applyBorder="1" applyAlignment="1">
      <alignment horizontal="left" vertical="center" wrapText="1"/>
    </xf>
    <xf numFmtId="0" fontId="54" fillId="3" borderId="68" xfId="0" applyFont="1" applyFill="1" applyBorder="1" applyAlignment="1">
      <alignment horizontal="left" vertical="center"/>
    </xf>
    <xf numFmtId="0" fontId="54" fillId="3" borderId="68" xfId="0" applyFont="1" applyFill="1" applyBorder="1" applyAlignment="1">
      <alignment vertical="center"/>
    </xf>
    <xf numFmtId="0" fontId="2" fillId="3" borderId="0" xfId="0" applyFont="1" applyFill="1" applyAlignment="1">
      <alignment vertical="top" wrapText="1"/>
    </xf>
    <xf numFmtId="0" fontId="55" fillId="3" borderId="67" xfId="0" applyFont="1" applyFill="1" applyBorder="1"/>
    <xf numFmtId="0" fontId="0" fillId="0" borderId="0" xfId="0" applyAlignment="1">
      <alignment horizontal="center"/>
    </xf>
    <xf numFmtId="0" fontId="56" fillId="0" borderId="0" xfId="0" applyFont="1" applyAlignment="1">
      <alignment horizontal="center"/>
    </xf>
    <xf numFmtId="0" fontId="56" fillId="0" borderId="0" xfId="0" applyFont="1"/>
    <xf numFmtId="0" fontId="57" fillId="3" borderId="68" xfId="0" applyFont="1" applyFill="1" applyBorder="1" applyAlignment="1">
      <alignment horizontal="left" vertical="center"/>
    </xf>
    <xf numFmtId="0" fontId="0" fillId="3" borderId="69" xfId="0" applyFill="1" applyBorder="1"/>
    <xf numFmtId="0" fontId="0" fillId="3" borderId="70" xfId="0" applyFill="1" applyBorder="1"/>
    <xf numFmtId="0" fontId="0" fillId="3" borderId="71" xfId="0" applyFill="1" applyBorder="1"/>
    <xf numFmtId="0" fontId="2" fillId="0" borderId="0" xfId="0" applyFont="1"/>
    <xf numFmtId="0" fontId="58" fillId="3" borderId="0" xfId="0" applyFont="1" applyFill="1"/>
    <xf numFmtId="0" fontId="2" fillId="0" borderId="0" xfId="0" applyFont="1" applyAlignment="1">
      <alignment horizontal="left"/>
    </xf>
    <xf numFmtId="0" fontId="59" fillId="3" borderId="70" xfId="0" applyFont="1" applyFill="1" applyBorder="1"/>
    <xf numFmtId="0" fontId="52" fillId="3" borderId="0" xfId="0" applyFont="1" applyFill="1" applyAlignment="1">
      <alignment horizontal="left" vertical="center" wrapText="1"/>
    </xf>
    <xf numFmtId="0" fontId="4" fillId="3" borderId="0" xfId="0" applyFont="1" applyFill="1"/>
    <xf numFmtId="0" fontId="0" fillId="4" borderId="0" xfId="0" applyFill="1" applyAlignment="1" applyProtection="1">
      <alignment horizontal="left"/>
      <protection locked="0"/>
    </xf>
    <xf numFmtId="0" fontId="51" fillId="4" borderId="0" xfId="0" applyFont="1" applyFill="1" applyAlignment="1" applyProtection="1">
      <alignment horizontal="right"/>
      <protection locked="0"/>
    </xf>
    <xf numFmtId="0" fontId="2" fillId="3" borderId="0" xfId="0" applyFont="1" applyFill="1" applyAlignment="1">
      <alignment horizontal="right" vertical="center" wrapText="1"/>
    </xf>
    <xf numFmtId="0" fontId="2" fillId="3" borderId="0" xfId="0" applyFont="1" applyFill="1" applyAlignment="1">
      <alignment horizontal="center" vertical="top" wrapText="1"/>
    </xf>
    <xf numFmtId="0" fontId="27" fillId="3" borderId="35" xfId="0" applyFont="1" applyFill="1" applyBorder="1" applyAlignment="1" applyProtection="1">
      <alignment horizontal="center" vertical="center"/>
      <protection hidden="1"/>
    </xf>
    <xf numFmtId="0" fontId="27" fillId="3" borderId="36" xfId="0" applyFont="1" applyFill="1" applyBorder="1" applyAlignment="1" applyProtection="1">
      <alignment horizontal="center" vertical="center"/>
      <protection hidden="1"/>
    </xf>
    <xf numFmtId="0" fontId="27" fillId="3" borderId="37" xfId="0" applyFont="1" applyFill="1" applyBorder="1" applyAlignment="1" applyProtection="1">
      <alignment horizontal="center" vertical="center"/>
      <protection hidden="1"/>
    </xf>
    <xf numFmtId="0" fontId="27" fillId="3" borderId="45" xfId="0" applyFont="1" applyFill="1" applyBorder="1" applyAlignment="1" applyProtection="1">
      <alignment horizontal="center" vertical="center"/>
      <protection hidden="1"/>
    </xf>
    <xf numFmtId="0" fontId="27" fillId="3" borderId="10" xfId="0" applyFont="1" applyFill="1" applyBorder="1" applyAlignment="1" applyProtection="1">
      <alignment horizontal="center" vertical="center"/>
      <protection hidden="1"/>
    </xf>
    <xf numFmtId="0" fontId="27" fillId="3" borderId="4" xfId="0" applyFont="1" applyFill="1" applyBorder="1" applyAlignment="1" applyProtection="1">
      <alignment horizontal="center" vertical="center"/>
      <protection hidden="1"/>
    </xf>
    <xf numFmtId="49" fontId="23" fillId="2" borderId="10" xfId="4" applyNumberFormat="1" applyFont="1" applyFill="1" applyBorder="1" applyAlignment="1" applyProtection="1">
      <alignment horizontal="center" vertical="center"/>
      <protection locked="0" hidden="1"/>
    </xf>
    <xf numFmtId="0" fontId="23" fillId="2" borderId="58" xfId="0" applyFont="1" applyFill="1" applyBorder="1" applyAlignment="1" applyProtection="1">
      <alignment horizontal="left" vertical="center"/>
      <protection locked="0" hidden="1"/>
    </xf>
    <xf numFmtId="0" fontId="24" fillId="3" borderId="35" xfId="0" applyFont="1" applyFill="1" applyBorder="1" applyAlignment="1" applyProtection="1">
      <alignment horizontal="center" vertical="center" textRotation="90"/>
      <protection hidden="1"/>
    </xf>
    <xf numFmtId="0" fontId="24" fillId="3" borderId="43" xfId="0" applyFont="1" applyFill="1" applyBorder="1" applyAlignment="1" applyProtection="1">
      <alignment horizontal="center" vertical="center" textRotation="90"/>
      <protection hidden="1"/>
    </xf>
    <xf numFmtId="0" fontId="24" fillId="3" borderId="38" xfId="0" applyFont="1" applyFill="1" applyBorder="1" applyAlignment="1" applyProtection="1">
      <alignment horizontal="center" vertical="center" textRotation="90"/>
      <protection hidden="1"/>
    </xf>
    <xf numFmtId="0" fontId="24" fillId="3" borderId="37" xfId="0" applyFont="1" applyFill="1" applyBorder="1" applyAlignment="1" applyProtection="1">
      <alignment horizontal="center" vertical="center" textRotation="90"/>
      <protection hidden="1"/>
    </xf>
    <xf numFmtId="0" fontId="24" fillId="3" borderId="34" xfId="0" applyFont="1" applyFill="1" applyBorder="1" applyAlignment="1" applyProtection="1">
      <alignment horizontal="center" vertical="center" textRotation="90"/>
      <protection hidden="1"/>
    </xf>
    <xf numFmtId="0" fontId="24" fillId="3" borderId="8" xfId="0" applyFont="1" applyFill="1" applyBorder="1" applyAlignment="1" applyProtection="1">
      <alignment horizontal="center" vertical="center" textRotation="90"/>
      <protection hidden="1"/>
    </xf>
    <xf numFmtId="0" fontId="27" fillId="3" borderId="38" xfId="0" applyFont="1" applyFill="1" applyBorder="1" applyAlignment="1" applyProtection="1">
      <alignment horizontal="center" vertical="center"/>
      <protection hidden="1"/>
    </xf>
    <xf numFmtId="0" fontId="27" fillId="3" borderId="39" xfId="0" applyFont="1" applyFill="1" applyBorder="1" applyAlignment="1" applyProtection="1">
      <alignment horizontal="center" vertical="center"/>
      <protection hidden="1"/>
    </xf>
    <xf numFmtId="0" fontId="27" fillId="3" borderId="8" xfId="0" applyFont="1" applyFill="1" applyBorder="1" applyAlignment="1" applyProtection="1">
      <alignment horizontal="center" vertical="center"/>
      <protection hidden="1"/>
    </xf>
    <xf numFmtId="49" fontId="23" fillId="2" borderId="59" xfId="4" applyNumberFormat="1" applyFont="1" applyFill="1" applyBorder="1" applyAlignment="1" applyProtection="1">
      <alignment horizontal="left" vertical="center"/>
      <protection locked="0" hidden="1"/>
    </xf>
    <xf numFmtId="49" fontId="31" fillId="3" borderId="0" xfId="4" applyNumberFormat="1" applyFont="1" applyFill="1" applyAlignment="1" applyProtection="1">
      <alignment horizontal="left" vertical="center"/>
      <protection hidden="1"/>
    </xf>
    <xf numFmtId="49" fontId="23" fillId="2" borderId="49" xfId="4" applyNumberFormat="1" applyFont="1" applyFill="1" applyBorder="1" applyAlignment="1" applyProtection="1">
      <alignment horizontal="left" vertical="center"/>
      <protection locked="0" hidden="1"/>
    </xf>
    <xf numFmtId="0" fontId="23" fillId="2" borderId="57" xfId="0" applyFont="1" applyFill="1" applyBorder="1" applyAlignment="1" applyProtection="1">
      <alignment horizontal="left" vertical="center"/>
      <protection locked="0" hidden="1"/>
    </xf>
    <xf numFmtId="0" fontId="35" fillId="3" borderId="0" xfId="4" applyFont="1" applyFill="1" applyAlignment="1" applyProtection="1">
      <alignment horizontal="right" vertical="center"/>
      <protection hidden="1"/>
    </xf>
    <xf numFmtId="49" fontId="23" fillId="2" borderId="49" xfId="4" applyNumberFormat="1" applyFont="1" applyFill="1" applyBorder="1" applyAlignment="1" applyProtection="1">
      <alignment horizontal="left" vertical="center"/>
      <protection locked="0"/>
    </xf>
    <xf numFmtId="49" fontId="46" fillId="3" borderId="48" xfId="4" applyNumberFormat="1" applyFont="1" applyFill="1" applyBorder="1" applyAlignment="1" applyProtection="1">
      <alignment vertical="center"/>
      <protection hidden="1"/>
    </xf>
    <xf numFmtId="49" fontId="23" fillId="2" borderId="10" xfId="4" applyNumberFormat="1" applyFont="1" applyFill="1" applyBorder="1" applyAlignment="1" applyProtection="1">
      <alignment horizontal="left" vertical="center"/>
      <protection locked="0" hidden="1"/>
    </xf>
    <xf numFmtId="0" fontId="22" fillId="2" borderId="11" xfId="0" applyFont="1" applyFill="1" applyBorder="1" applyAlignment="1" applyProtection="1">
      <alignment horizontal="center" vertical="center"/>
      <protection locked="0" hidden="1"/>
    </xf>
    <xf numFmtId="0" fontId="23" fillId="2" borderId="60" xfId="0" applyFont="1" applyFill="1" applyBorder="1" applyAlignment="1" applyProtection="1">
      <alignment horizontal="center" vertical="center"/>
      <protection locked="0" hidden="1"/>
    </xf>
    <xf numFmtId="49" fontId="23" fillId="2" borderId="50" xfId="4" applyNumberFormat="1" applyFont="1" applyFill="1" applyBorder="1" applyAlignment="1" applyProtection="1">
      <alignment horizontal="left" vertical="center"/>
      <protection locked="0" hidden="1"/>
    </xf>
    <xf numFmtId="49" fontId="23" fillId="2" borderId="0" xfId="4" applyNumberFormat="1" applyFont="1" applyFill="1" applyAlignment="1" applyProtection="1">
      <alignment horizontal="left" vertical="center"/>
      <protection locked="0" hidden="1"/>
    </xf>
    <xf numFmtId="0" fontId="23" fillId="2" borderId="54" xfId="0" applyFont="1" applyFill="1" applyBorder="1" applyAlignment="1" applyProtection="1">
      <alignment horizontal="center" vertical="center"/>
      <protection locked="0" hidden="1"/>
    </xf>
    <xf numFmtId="0" fontId="23" fillId="2" borderId="56" xfId="0" applyFont="1" applyFill="1" applyBorder="1" applyAlignment="1" applyProtection="1">
      <alignment horizontal="center" vertical="center"/>
      <protection locked="0" hidden="1"/>
    </xf>
    <xf numFmtId="0" fontId="25" fillId="3" borderId="35" xfId="3" applyFont="1" applyFill="1" applyBorder="1" applyAlignment="1" applyProtection="1">
      <alignment horizontal="center" vertical="center"/>
      <protection hidden="1"/>
    </xf>
    <xf numFmtId="0" fontId="25" fillId="3" borderId="36" xfId="3" applyFont="1" applyFill="1" applyBorder="1" applyAlignment="1" applyProtection="1">
      <alignment horizontal="center" vertical="center"/>
      <protection hidden="1"/>
    </xf>
    <xf numFmtId="0" fontId="25" fillId="3" borderId="37" xfId="3" applyFont="1" applyFill="1" applyBorder="1" applyAlignment="1" applyProtection="1">
      <alignment horizontal="center" vertical="center"/>
      <protection hidden="1"/>
    </xf>
    <xf numFmtId="0" fontId="25" fillId="3" borderId="43" xfId="3" applyFont="1" applyFill="1" applyBorder="1" applyAlignment="1" applyProtection="1">
      <alignment horizontal="center" vertical="center"/>
      <protection hidden="1"/>
    </xf>
    <xf numFmtId="0" fontId="25" fillId="3" borderId="0" xfId="3" applyFont="1" applyFill="1" applyAlignment="1" applyProtection="1">
      <alignment horizontal="center" vertical="center"/>
      <protection hidden="1"/>
    </xf>
    <xf numFmtId="0" fontId="25" fillId="3" borderId="34" xfId="3" applyFont="1" applyFill="1" applyBorder="1" applyAlignment="1" applyProtection="1">
      <alignment horizontal="center" vertical="center"/>
      <protection hidden="1"/>
    </xf>
    <xf numFmtId="49" fontId="25" fillId="2" borderId="41" xfId="3" applyNumberFormat="1" applyFont="1" applyFill="1" applyBorder="1" applyAlignment="1" applyProtection="1">
      <alignment horizontal="center" vertical="center"/>
      <protection locked="0" hidden="1"/>
    </xf>
    <xf numFmtId="49" fontId="25" fillId="2" borderId="42" xfId="3" applyNumberFormat="1" applyFont="1" applyFill="1" applyBorder="1" applyAlignment="1" applyProtection="1">
      <alignment horizontal="center" vertical="center"/>
      <protection locked="0" hidden="1"/>
    </xf>
    <xf numFmtId="0" fontId="25" fillId="3" borderId="0" xfId="0" applyFont="1" applyFill="1" applyAlignment="1">
      <alignment horizontal="left" vertical="top" wrapText="1"/>
    </xf>
    <xf numFmtId="164" fontId="27" fillId="3" borderId="0" xfId="4" applyNumberFormat="1" applyFont="1" applyFill="1" applyAlignment="1" applyProtection="1">
      <alignment horizontal="left" vertical="center" wrapText="1"/>
      <protection hidden="1"/>
    </xf>
    <xf numFmtId="164" fontId="42" fillId="3" borderId="0" xfId="4" applyNumberFormat="1" applyFont="1" applyFill="1" applyAlignment="1" applyProtection="1">
      <alignment horizontal="center" vertical="center" wrapText="1"/>
      <protection hidden="1"/>
    </xf>
    <xf numFmtId="0" fontId="49" fillId="3" borderId="0" xfId="0" applyFont="1" applyFill="1" applyAlignment="1" applyProtection="1">
      <alignment horizontal="left" vertical="top" wrapText="1"/>
      <protection hidden="1"/>
    </xf>
    <xf numFmtId="0" fontId="25" fillId="3" borderId="35" xfId="3" applyFont="1" applyFill="1" applyBorder="1" applyAlignment="1" applyProtection="1">
      <alignment horizontal="left" vertical="center"/>
      <protection hidden="1"/>
    </xf>
    <xf numFmtId="0" fontId="25" fillId="3" borderId="36" xfId="3" applyFont="1" applyFill="1" applyBorder="1" applyAlignment="1" applyProtection="1">
      <alignment horizontal="left" vertical="center"/>
      <protection hidden="1"/>
    </xf>
    <xf numFmtId="0" fontId="25" fillId="3" borderId="37" xfId="3" applyFont="1" applyFill="1" applyBorder="1" applyAlignment="1" applyProtection="1">
      <alignment horizontal="left" vertical="center"/>
      <protection hidden="1"/>
    </xf>
    <xf numFmtId="0" fontId="25" fillId="3" borderId="43" xfId="3" applyFont="1" applyFill="1" applyBorder="1" applyAlignment="1" applyProtection="1">
      <alignment horizontal="left" vertical="center"/>
      <protection hidden="1"/>
    </xf>
    <xf numFmtId="0" fontId="25" fillId="3" borderId="0" xfId="3" applyFont="1" applyFill="1" applyAlignment="1" applyProtection="1">
      <alignment horizontal="left" vertical="center"/>
      <protection hidden="1"/>
    </xf>
    <xf numFmtId="0" fontId="25" fillId="3" borderId="34" xfId="3" applyFont="1" applyFill="1" applyBorder="1" applyAlignment="1" applyProtection="1">
      <alignment horizontal="left" vertical="center"/>
      <protection hidden="1"/>
    </xf>
    <xf numFmtId="0" fontId="27" fillId="3" borderId="40" xfId="0" applyFont="1" applyFill="1" applyBorder="1" applyAlignment="1" applyProtection="1">
      <alignment horizontal="left" vertical="center"/>
      <protection hidden="1"/>
    </xf>
    <xf numFmtId="0" fontId="27" fillId="3" borderId="41" xfId="0" applyFont="1" applyFill="1" applyBorder="1" applyAlignment="1" applyProtection="1">
      <alignment horizontal="left" vertical="center"/>
      <protection hidden="1"/>
    </xf>
    <xf numFmtId="0" fontId="27" fillId="3" borderId="42" xfId="0" applyFont="1" applyFill="1" applyBorder="1" applyAlignment="1" applyProtection="1">
      <alignment horizontal="left" vertical="center"/>
      <protection hidden="1"/>
    </xf>
    <xf numFmtId="0" fontId="27" fillId="3" borderId="0" xfId="0" applyFont="1" applyFill="1" applyAlignment="1" applyProtection="1">
      <alignment horizontal="center" vertical="center"/>
      <protection hidden="1"/>
    </xf>
    <xf numFmtId="0" fontId="27" fillId="3" borderId="39" xfId="0" applyFont="1" applyFill="1" applyBorder="1" applyAlignment="1" applyProtection="1">
      <alignment horizontal="right" vertical="center"/>
      <protection hidden="1"/>
    </xf>
    <xf numFmtId="0" fontId="27" fillId="3" borderId="41" xfId="0" applyFont="1" applyFill="1" applyBorder="1" applyAlignment="1" applyProtection="1">
      <alignment horizontal="right" vertical="center"/>
      <protection hidden="1"/>
    </xf>
    <xf numFmtId="0" fontId="27" fillId="3" borderId="42" xfId="0" applyFont="1" applyFill="1" applyBorder="1" applyAlignment="1" applyProtection="1">
      <alignment horizontal="right" vertical="center"/>
      <protection hidden="1"/>
    </xf>
    <xf numFmtId="0" fontId="60" fillId="3" borderId="0" xfId="0" applyFont="1" applyFill="1" applyAlignment="1" applyProtection="1">
      <alignment horizontal="left" vertical="center" wrapText="1"/>
      <protection hidden="1"/>
    </xf>
  </cellXfs>
  <cellStyles count="5">
    <cellStyle name="Euro" xfId="1" xr:uid="{00000000-0005-0000-0000-000000000000}"/>
    <cellStyle name="Lien hypertexte" xfId="2" builtinId="8"/>
    <cellStyle name="Normal" xfId="0" builtinId="0"/>
    <cellStyle name="Standard_Acitop-Spezifikationen Jan 041" xfId="3" xr:uid="{00000000-0005-0000-0000-000003000000}"/>
    <cellStyle name="Standard_Tabelle1" xfId="4" xr:uid="{00000000-0005-0000-0000-000004000000}"/>
  </cellStyles>
  <dxfs count="2">
    <dxf>
      <fill>
        <patternFill>
          <bgColor indexed="51"/>
        </patternFill>
      </fill>
    </dxf>
    <dxf>
      <fill>
        <patternFill>
          <bgColor indexed="5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1.emf"/><Relationship Id="rId7" Type="http://schemas.openxmlformats.org/officeDocument/2006/relationships/image" Target="../media/image14.png"/><Relationship Id="rId2" Type="http://schemas.openxmlformats.org/officeDocument/2006/relationships/image" Target="../media/image10.emf"/><Relationship Id="rId1" Type="http://schemas.openxmlformats.org/officeDocument/2006/relationships/image" Target="../media/image9.png"/><Relationship Id="rId6" Type="http://schemas.openxmlformats.org/officeDocument/2006/relationships/image" Target="../media/image13.emf"/><Relationship Id="rId5" Type="http://schemas.openxmlformats.org/officeDocument/2006/relationships/image" Target="../media/image4.png"/><Relationship Id="rId10" Type="http://schemas.openxmlformats.org/officeDocument/2006/relationships/image" Target="../media/image6.png"/><Relationship Id="rId4" Type="http://schemas.openxmlformats.org/officeDocument/2006/relationships/image" Target="../media/image12.emf"/><Relationship Id="rId9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6.png"/><Relationship Id="rId1" Type="http://schemas.openxmlformats.org/officeDocument/2006/relationships/image" Target="../media/image10.emf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161925</xdr:rowOff>
        </xdr:from>
        <xdr:to>
          <xdr:col>4</xdr:col>
          <xdr:colOff>29017</xdr:colOff>
          <xdr:row>26</xdr:row>
          <xdr:rowOff>1377950</xdr:rowOff>
        </xdr:to>
        <xdr:pic>
          <xdr:nvPicPr>
            <xdr:cNvPr id="2" name="Grafik 11">
              <a:extLst>
                <a:ext uri="{FF2B5EF4-FFF2-40B4-BE49-F238E27FC236}">
                  <a16:creationId xmlns:a16="http://schemas.microsoft.com/office/drawing/2014/main" id="{90189EA6-0A44-4DAC-BE58-6E611A2D074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icture2" spid="_x0000_s2139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t="1776" r="25914" b="1567"/>
            <a:stretch>
              <a:fillRect/>
            </a:stretch>
          </xdr:blipFill>
          <xdr:spPr bwMode="auto">
            <a:xfrm>
              <a:off x="542925" y="6572250"/>
              <a:ext cx="2045142" cy="12192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724530</xdr:colOff>
      <xdr:row>26</xdr:row>
      <xdr:rowOff>662087</xdr:rowOff>
    </xdr:from>
    <xdr:to>
      <xdr:col>1</xdr:col>
      <xdr:colOff>880463</xdr:colOff>
      <xdr:row>26</xdr:row>
      <xdr:rowOff>884648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5C232F3-F2AB-4228-9EE4-1B53B0C44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5055" y="7072412"/>
          <a:ext cx="155933" cy="2225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132521</xdr:colOff>
          <xdr:row>21</xdr:row>
          <xdr:rowOff>228600</xdr:rowOff>
        </xdr:from>
        <xdr:to>
          <xdr:col>4</xdr:col>
          <xdr:colOff>25400</xdr:colOff>
          <xdr:row>21</xdr:row>
          <xdr:rowOff>1431244</xdr:rowOff>
        </xdr:to>
        <xdr:pic>
          <xdr:nvPicPr>
            <xdr:cNvPr id="4" name="Grafik 3">
              <a:extLst>
                <a:ext uri="{FF2B5EF4-FFF2-40B4-BE49-F238E27FC236}">
                  <a16:creationId xmlns:a16="http://schemas.microsoft.com/office/drawing/2014/main" id="{98871461-7B02-428D-B5A3-2E64E34EAE44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icture1" spid="_x0000_s2140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l="-1000" t="718" r="37778" b="1205"/>
            <a:stretch>
              <a:fillRect/>
            </a:stretch>
          </xdr:blipFill>
          <xdr:spPr>
            <a:xfrm>
              <a:off x="521804" y="4013752"/>
              <a:ext cx="2066097" cy="1202644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</xdr:col>
      <xdr:colOff>8405</xdr:colOff>
      <xdr:row>21</xdr:row>
      <xdr:rowOff>414618</xdr:rowOff>
    </xdr:from>
    <xdr:to>
      <xdr:col>4</xdr:col>
      <xdr:colOff>19611</xdr:colOff>
      <xdr:row>21</xdr:row>
      <xdr:rowOff>1081368</xdr:rowOff>
    </xdr:to>
    <xdr:cxnSp macro="">
      <xdr:nvCxnSpPr>
        <xdr:cNvPr id="5" name="Gerade Verbindung mit Pfeil 4">
          <a:extLst>
            <a:ext uri="{FF2B5EF4-FFF2-40B4-BE49-F238E27FC236}">
              <a16:creationId xmlns:a16="http://schemas.microsoft.com/office/drawing/2014/main" id="{77DDCAAB-C18A-45C0-87F1-036F2F45E936}"/>
            </a:ext>
          </a:extLst>
        </xdr:cNvPr>
        <xdr:cNvCxnSpPr/>
      </xdr:nvCxnSpPr>
      <xdr:spPr bwMode="auto">
        <a:xfrm>
          <a:off x="2570630" y="4129368"/>
          <a:ext cx="11206" cy="666750"/>
        </a:xfrm>
        <a:prstGeom prst="straightConnector1">
          <a:avLst/>
        </a:prstGeom>
        <a:ln>
          <a:headEnd type="triangle" w="med" len="med"/>
          <a:tailEnd type="triangle" w="med" len="med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3175</xdr:colOff>
      <xdr:row>26</xdr:row>
      <xdr:rowOff>323850</xdr:rowOff>
    </xdr:from>
    <xdr:to>
      <xdr:col>4</xdr:col>
      <xdr:colOff>8405</xdr:colOff>
      <xdr:row>26</xdr:row>
      <xdr:rowOff>1100978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F9D4029B-A8E9-4F2D-85FF-E104397FF1D7}"/>
            </a:ext>
          </a:extLst>
        </xdr:cNvPr>
        <xdr:cNvCxnSpPr/>
      </xdr:nvCxnSpPr>
      <xdr:spPr bwMode="auto">
        <a:xfrm>
          <a:off x="2565400" y="6734175"/>
          <a:ext cx="5230" cy="777128"/>
        </a:xfrm>
        <a:prstGeom prst="straightConnector1">
          <a:avLst/>
        </a:prstGeom>
        <a:ln>
          <a:headEnd type="triangle" w="med" len="med"/>
          <a:tailEnd type="triangle" w="med" len="med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139700</xdr:colOff>
      <xdr:row>26</xdr:row>
      <xdr:rowOff>330200</xdr:rowOff>
    </xdr:from>
    <xdr:to>
      <xdr:col>4</xdr:col>
      <xdr:colOff>184150</xdr:colOff>
      <xdr:row>26</xdr:row>
      <xdr:rowOff>330200</xdr:rowOff>
    </xdr:to>
    <xdr:cxnSp macro="">
      <xdr:nvCxnSpPr>
        <xdr:cNvPr id="7" name="Gerader Verbinder 6">
          <a:extLst>
            <a:ext uri="{FF2B5EF4-FFF2-40B4-BE49-F238E27FC236}">
              <a16:creationId xmlns:a16="http://schemas.microsoft.com/office/drawing/2014/main" id="{3C4E6955-0119-4D1B-A41E-164A2376B1C9}"/>
            </a:ext>
          </a:extLst>
        </xdr:cNvPr>
        <xdr:cNvCxnSpPr/>
      </xdr:nvCxnSpPr>
      <xdr:spPr bwMode="auto">
        <a:xfrm>
          <a:off x="2320925" y="6740525"/>
          <a:ext cx="425450" cy="0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203981</xdr:colOff>
      <xdr:row>26</xdr:row>
      <xdr:rowOff>1110859</xdr:rowOff>
    </xdr:from>
    <xdr:to>
      <xdr:col>4</xdr:col>
      <xdr:colOff>248431</xdr:colOff>
      <xdr:row>26</xdr:row>
      <xdr:rowOff>1110859</xdr:rowOff>
    </xdr:to>
    <xdr:cxnSp macro="">
      <xdr:nvCxnSpPr>
        <xdr:cNvPr id="8" name="Gerader Verbinder 7">
          <a:extLst>
            <a:ext uri="{FF2B5EF4-FFF2-40B4-BE49-F238E27FC236}">
              <a16:creationId xmlns:a16="http://schemas.microsoft.com/office/drawing/2014/main" id="{40BB26B8-10E8-4170-B6CE-0512A6D768FA}"/>
            </a:ext>
          </a:extLst>
        </xdr:cNvPr>
        <xdr:cNvCxnSpPr/>
      </xdr:nvCxnSpPr>
      <xdr:spPr bwMode="auto">
        <a:xfrm>
          <a:off x="2385206" y="7521184"/>
          <a:ext cx="425450" cy="0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90020</xdr:colOff>
      <xdr:row>21</xdr:row>
      <xdr:rowOff>1093133</xdr:rowOff>
    </xdr:from>
    <xdr:to>
      <xdr:col>4</xdr:col>
      <xdr:colOff>134470</xdr:colOff>
      <xdr:row>21</xdr:row>
      <xdr:rowOff>1093133</xdr:rowOff>
    </xdr:to>
    <xdr:cxnSp macro="">
      <xdr:nvCxnSpPr>
        <xdr:cNvPr id="9" name="Gerader Verbinder 8">
          <a:extLst>
            <a:ext uri="{FF2B5EF4-FFF2-40B4-BE49-F238E27FC236}">
              <a16:creationId xmlns:a16="http://schemas.microsoft.com/office/drawing/2014/main" id="{E475AE80-53B2-4F17-B532-531A45475684}"/>
            </a:ext>
          </a:extLst>
        </xdr:cNvPr>
        <xdr:cNvCxnSpPr/>
      </xdr:nvCxnSpPr>
      <xdr:spPr bwMode="auto">
        <a:xfrm>
          <a:off x="2271245" y="4807883"/>
          <a:ext cx="425450" cy="0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87406</xdr:colOff>
      <xdr:row>21</xdr:row>
      <xdr:rowOff>397809</xdr:rowOff>
    </xdr:from>
    <xdr:to>
      <xdr:col>4</xdr:col>
      <xdr:colOff>131856</xdr:colOff>
      <xdr:row>21</xdr:row>
      <xdr:rowOff>397809</xdr:rowOff>
    </xdr:to>
    <xdr:cxnSp macro="">
      <xdr:nvCxnSpPr>
        <xdr:cNvPr id="10" name="Gerader Verbinder 9">
          <a:extLst>
            <a:ext uri="{FF2B5EF4-FFF2-40B4-BE49-F238E27FC236}">
              <a16:creationId xmlns:a16="http://schemas.microsoft.com/office/drawing/2014/main" id="{6DC90768-0E42-4FF8-872F-92C422C8779A}"/>
            </a:ext>
          </a:extLst>
        </xdr:cNvPr>
        <xdr:cNvCxnSpPr/>
      </xdr:nvCxnSpPr>
      <xdr:spPr bwMode="auto">
        <a:xfrm>
          <a:off x="2268631" y="4112559"/>
          <a:ext cx="425450" cy="0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403421</xdr:colOff>
      <xdr:row>30</xdr:row>
      <xdr:rowOff>75197</xdr:rowOff>
    </xdr:from>
    <xdr:to>
      <xdr:col>4</xdr:col>
      <xdr:colOff>736426</xdr:colOff>
      <xdr:row>32</xdr:row>
      <xdr:rowOff>145385</xdr:rowOff>
    </xdr:to>
    <xdr:pic>
      <xdr:nvPicPr>
        <xdr:cNvPr id="15" name="Image 1">
          <a:extLst>
            <a:ext uri="{FF2B5EF4-FFF2-40B4-BE49-F238E27FC236}">
              <a16:creationId xmlns:a16="http://schemas.microsoft.com/office/drawing/2014/main" id="{BB57F8A2-2CC4-4B0E-913F-D66BD229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65145" y="8492289"/>
          <a:ext cx="329830" cy="387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34374</xdr:rowOff>
    </xdr:from>
    <xdr:to>
      <xdr:col>2</xdr:col>
      <xdr:colOff>422190</xdr:colOff>
      <xdr:row>32</xdr:row>
      <xdr:rowOff>156722</xdr:rowOff>
    </xdr:to>
    <xdr:pic>
      <xdr:nvPicPr>
        <xdr:cNvPr id="11" name="Bild 1" descr="Une image contenant texte, Police, capture d’écran&#10;&#10;Le contenu généré par l’IA peut être incorrect.">
          <a:extLst>
            <a:ext uri="{FF2B5EF4-FFF2-40B4-BE49-F238E27FC236}">
              <a16:creationId xmlns:a16="http://schemas.microsoft.com/office/drawing/2014/main" id="{EF0D1AE8-8657-743F-BB31-317DC716B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31113"/>
          <a:ext cx="2012451" cy="28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461757</xdr:colOff>
      <xdr:row>31</xdr:row>
      <xdr:rowOff>1</xdr:rowOff>
    </xdr:from>
    <xdr:to>
      <xdr:col>6</xdr:col>
      <xdr:colOff>1172307</xdr:colOff>
      <xdr:row>32</xdr:row>
      <xdr:rowOff>158349</xdr:rowOff>
    </xdr:to>
    <xdr:pic>
      <xdr:nvPicPr>
        <xdr:cNvPr id="12" name="Image 11" descr="Une image contenant Dessin d’enfant, croquis, clipart, illustration&#10;&#10;Le contenu généré par l’IA peut être incorrect.">
          <a:extLst>
            <a:ext uri="{FF2B5EF4-FFF2-40B4-BE49-F238E27FC236}">
              <a16:creationId xmlns:a16="http://schemas.microsoft.com/office/drawing/2014/main" id="{688AEC70-64B8-6743-91FD-998B509A4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18409" y="8696740"/>
          <a:ext cx="710550" cy="3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295275</xdr:colOff>
      <xdr:row>51</xdr:row>
      <xdr:rowOff>9525</xdr:rowOff>
    </xdr:from>
    <xdr:to>
      <xdr:col>10</xdr:col>
      <xdr:colOff>333375</xdr:colOff>
      <xdr:row>51</xdr:row>
      <xdr:rowOff>114300</xdr:rowOff>
    </xdr:to>
    <xdr:sp macro="" textlink="">
      <xdr:nvSpPr>
        <xdr:cNvPr id="4904" name="Text Box 27">
          <a:extLst>
            <a:ext uri="{FF2B5EF4-FFF2-40B4-BE49-F238E27FC236}">
              <a16:creationId xmlns:a16="http://schemas.microsoft.com/office/drawing/2014/main" id="{00000000-0008-0000-0000-000028130000}"/>
            </a:ext>
          </a:extLst>
        </xdr:cNvPr>
        <xdr:cNvSpPr txBox="1">
          <a:spLocks noChangeArrowheads="1"/>
        </xdr:cNvSpPr>
      </xdr:nvSpPr>
      <xdr:spPr bwMode="auto">
        <a:xfrm>
          <a:off x="4899025" y="9998075"/>
          <a:ext cx="381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230187</xdr:colOff>
      <xdr:row>20</xdr:row>
      <xdr:rowOff>30162</xdr:rowOff>
    </xdr:from>
    <xdr:to>
      <xdr:col>21</xdr:col>
      <xdr:colOff>334962</xdr:colOff>
      <xdr:row>26</xdr:row>
      <xdr:rowOff>184149</xdr:rowOff>
    </xdr:to>
    <xdr:grpSp>
      <xdr:nvGrpSpPr>
        <xdr:cNvPr id="4906" name="Gruppieren 17">
          <a:extLst>
            <a:ext uri="{FF2B5EF4-FFF2-40B4-BE49-F238E27FC236}">
              <a16:creationId xmlns:a16="http://schemas.microsoft.com/office/drawing/2014/main" id="{00000000-0008-0000-0000-00002A130000}"/>
            </a:ext>
          </a:extLst>
        </xdr:cNvPr>
        <xdr:cNvGrpSpPr>
          <a:grpSpLocks/>
        </xdr:cNvGrpSpPr>
      </xdr:nvGrpSpPr>
      <xdr:grpSpPr bwMode="auto">
        <a:xfrm>
          <a:off x="8888412" y="3973512"/>
          <a:ext cx="1209675" cy="1239837"/>
          <a:chOff x="0" y="0"/>
          <a:chExt cx="1477925" cy="1318437"/>
        </a:xfrm>
      </xdr:grpSpPr>
      <xdr:pic>
        <xdr:nvPicPr>
          <xdr:cNvPr id="4910" name="Grafik 19">
            <a:extLst>
              <a:ext uri="{FF2B5EF4-FFF2-40B4-BE49-F238E27FC236}">
                <a16:creationId xmlns:a16="http://schemas.microsoft.com/office/drawing/2014/main" id="{00000000-0008-0000-0000-00002E13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477925" cy="13184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4911" name="Gruppieren 20">
            <a:extLst>
              <a:ext uri="{FF2B5EF4-FFF2-40B4-BE49-F238E27FC236}">
                <a16:creationId xmlns:a16="http://schemas.microsoft.com/office/drawing/2014/main" id="{00000000-0008-0000-0000-00002F130000}"/>
              </a:ext>
            </a:extLst>
          </xdr:cNvPr>
          <xdr:cNvGrpSpPr>
            <a:grpSpLocks/>
          </xdr:cNvGrpSpPr>
        </xdr:nvGrpSpPr>
        <xdr:grpSpPr bwMode="auto">
          <a:xfrm>
            <a:off x="659218" y="372139"/>
            <a:ext cx="77363" cy="537320"/>
            <a:chOff x="903577" y="425257"/>
            <a:chExt cx="126977" cy="700827"/>
          </a:xfrm>
        </xdr:grpSpPr>
        <xdr:sp macro="" textlink="">
          <xdr:nvSpPr>
            <xdr:cNvPr id="27" name="Rechteck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SpPr/>
          </xdr:nvSpPr>
          <xdr:spPr>
            <a:xfrm>
              <a:off x="910311" y="793925"/>
              <a:ext cx="114602" cy="334695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de-CH"/>
            </a:p>
          </xdr:txBody>
        </xdr:sp>
        <xdr:sp macro="" textlink="">
          <xdr:nvSpPr>
            <xdr:cNvPr id="28" name="Rechteck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SpPr/>
          </xdr:nvSpPr>
          <xdr:spPr>
            <a:xfrm>
              <a:off x="910311" y="424606"/>
              <a:ext cx="114602" cy="334695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de-CH"/>
            </a:p>
          </xdr:txBody>
        </xdr:sp>
      </xdr:grpSp>
      <xdr:cxnSp macro="">
        <xdr:nvCxnSpPr>
          <xdr:cNvPr id="22" name="Gerade Verbindung mit Pfeil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CxnSpPr/>
        </xdr:nvCxnSpPr>
        <xdr:spPr>
          <a:xfrm>
            <a:off x="349116" y="345094"/>
            <a:ext cx="0" cy="283154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Gerade Verbindung mit Pfeil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CxnSpPr/>
        </xdr:nvCxnSpPr>
        <xdr:spPr>
          <a:xfrm>
            <a:off x="349116" y="628249"/>
            <a:ext cx="0" cy="283154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" name="Textfeld 50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 txBox="1"/>
        </xdr:nvSpPr>
        <xdr:spPr>
          <a:xfrm>
            <a:off x="58186" y="380489"/>
            <a:ext cx="256019" cy="194669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de-CH" sz="1100">
                <a:solidFill>
                  <a:srgbClr val="558ED5"/>
                </a:solidFill>
                <a:effectLst/>
                <a:latin typeface="Kl Bliss Regular"/>
                <a:ea typeface="Times New Roman"/>
                <a:cs typeface="Times New Roman"/>
              </a:rPr>
              <a:t>E1</a:t>
            </a:r>
            <a:endParaRPr lang="de-CH" sz="1100">
              <a:solidFill>
                <a:srgbClr val="002460"/>
              </a:solidFill>
              <a:effectLst/>
              <a:latin typeface="Kl Bliss Regular"/>
              <a:ea typeface="Times New Roman"/>
              <a:cs typeface="Times New Roman"/>
            </a:endParaRPr>
          </a:p>
        </xdr:txBody>
      </xdr:sp>
      <xdr:sp macro="" textlink="">
        <xdr:nvSpPr>
          <xdr:cNvPr id="25" name="Textfeld 51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 txBox="1"/>
        </xdr:nvSpPr>
        <xdr:spPr>
          <a:xfrm>
            <a:off x="69823" y="681340"/>
            <a:ext cx="244381" cy="194669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de-CH" sz="1100">
                <a:solidFill>
                  <a:srgbClr val="558ED5"/>
                </a:solidFill>
                <a:effectLst/>
                <a:latin typeface="Kl Bliss Regular"/>
                <a:ea typeface="Times New Roman"/>
                <a:cs typeface="Times New Roman"/>
              </a:rPr>
              <a:t>E2</a:t>
            </a:r>
            <a:endParaRPr lang="de-CH" sz="1100">
              <a:solidFill>
                <a:srgbClr val="002460"/>
              </a:solidFill>
              <a:effectLst/>
              <a:latin typeface="Kl Bliss Regular"/>
              <a:ea typeface="Times New Roman"/>
              <a:cs typeface="Times New Roman"/>
            </a:endParaRPr>
          </a:p>
        </xdr:txBody>
      </xdr:sp>
    </xdr:grpSp>
    <xdr:clientData/>
  </xdr:twoCellAnchor>
  <xdr:twoCellAnchor>
    <xdr:from>
      <xdr:col>19</xdr:col>
      <xdr:colOff>266700</xdr:colOff>
      <xdr:row>33</xdr:row>
      <xdr:rowOff>25400</xdr:rowOff>
    </xdr:from>
    <xdr:to>
      <xdr:col>21</xdr:col>
      <xdr:colOff>371475</xdr:colOff>
      <xdr:row>40</xdr:row>
      <xdr:rowOff>40139</xdr:rowOff>
    </xdr:to>
    <xdr:grpSp>
      <xdr:nvGrpSpPr>
        <xdr:cNvPr id="29" name="Gruppieren 4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>
          <a:grpSpLocks/>
        </xdr:cNvGrpSpPr>
      </xdr:nvGrpSpPr>
      <xdr:grpSpPr bwMode="auto">
        <a:xfrm>
          <a:off x="8924925" y="6302375"/>
          <a:ext cx="1209675" cy="1281564"/>
          <a:chOff x="0" y="0"/>
          <a:chExt cx="1477925" cy="1338049"/>
        </a:xfrm>
      </xdr:grpSpPr>
      <xdr:grpSp>
        <xdr:nvGrpSpPr>
          <xdr:cNvPr id="30" name="Gruppieren 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GrpSpPr>
            <a:grpSpLocks/>
          </xdr:cNvGrpSpPr>
        </xdr:nvGrpSpPr>
        <xdr:grpSpPr bwMode="auto">
          <a:xfrm>
            <a:off x="0" y="0"/>
            <a:ext cx="1477925" cy="1338049"/>
            <a:chOff x="0" y="0"/>
            <a:chExt cx="1477925" cy="1338049"/>
          </a:xfrm>
        </xdr:grpSpPr>
        <xdr:pic>
          <xdr:nvPicPr>
            <xdr:cNvPr id="32" name="Grafik 7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0"/>
              <a:ext cx="1477925" cy="131843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grpSp>
          <xdr:nvGrpSpPr>
            <xdr:cNvPr id="33" name="Gruppieren 8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59218" y="372139"/>
              <a:ext cx="77363" cy="537320"/>
              <a:chOff x="903577" y="425257"/>
              <a:chExt cx="126977" cy="700827"/>
            </a:xfrm>
          </xdr:grpSpPr>
          <xdr:sp macro="" textlink="">
            <xdr:nvSpPr>
              <xdr:cNvPr id="39" name="Rechteck 38">
                <a:extLst>
                  <a:ext uri="{FF2B5EF4-FFF2-40B4-BE49-F238E27FC236}">
                    <a16:creationId xmlns:a16="http://schemas.microsoft.com/office/drawing/2014/main" id="{00000000-0008-0000-0000-000027000000}"/>
                  </a:ext>
                </a:extLst>
              </xdr:cNvPr>
              <xdr:cNvSpPr/>
            </xdr:nvSpPr>
            <xdr:spPr>
              <a:xfrm>
                <a:off x="910311" y="786304"/>
                <a:ext cx="114602" cy="342857"/>
              </a:xfrm>
              <a:prstGeom prst="rect">
                <a:avLst/>
              </a:prstGeom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endParaRPr lang="de-CH"/>
              </a:p>
            </xdr:txBody>
          </xdr:sp>
          <xdr:sp macro="" textlink="">
            <xdr:nvSpPr>
              <xdr:cNvPr id="40" name="Rechteck 39">
                <a:extLst>
                  <a:ext uri="{FF2B5EF4-FFF2-40B4-BE49-F238E27FC236}">
                    <a16:creationId xmlns:a16="http://schemas.microsoft.com/office/drawing/2014/main" id="{00000000-0008-0000-0000-000028000000}"/>
                  </a:ext>
                </a:extLst>
              </xdr:cNvPr>
              <xdr:cNvSpPr/>
            </xdr:nvSpPr>
            <xdr:spPr>
              <a:xfrm>
                <a:off x="910311" y="422019"/>
                <a:ext cx="114602" cy="342857"/>
              </a:xfrm>
              <a:prstGeom prst="rect">
                <a:avLst/>
              </a:prstGeom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endParaRPr lang="de-CH"/>
              </a:p>
            </xdr:txBody>
          </xdr:sp>
        </xdr:grpSp>
        <xdr:cxnSp macro="">
          <xdr:nvCxnSpPr>
            <xdr:cNvPr id="34" name="Gerade Verbindung mit Pfeil 33">
              <a:extLst>
                <a:ext uri="{FF2B5EF4-FFF2-40B4-BE49-F238E27FC236}">
                  <a16:creationId xmlns:a16="http://schemas.microsoft.com/office/drawing/2014/main" id="{00000000-0008-0000-0000-000022000000}"/>
                </a:ext>
              </a:extLst>
            </xdr:cNvPr>
            <xdr:cNvCxnSpPr/>
          </xdr:nvCxnSpPr>
          <xdr:spPr>
            <a:xfrm>
              <a:off x="349116" y="345012"/>
              <a:ext cx="0" cy="287510"/>
            </a:xfrm>
            <a:prstGeom prst="straightConnector1">
              <a:avLst/>
            </a:prstGeom>
            <a:ln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5" name="Gerade Verbindung mit Pfeil 34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CxnSpPr/>
          </xdr:nvCxnSpPr>
          <xdr:spPr>
            <a:xfrm>
              <a:off x="349116" y="632522"/>
              <a:ext cx="0" cy="279296"/>
            </a:xfrm>
            <a:prstGeom prst="straightConnector1">
              <a:avLst/>
            </a:prstGeom>
            <a:ln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6" name="Textfeld 50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 txBox="1"/>
          </xdr:nvSpPr>
          <xdr:spPr>
            <a:xfrm>
              <a:off x="58186" y="377871"/>
              <a:ext cx="256019" cy="205364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de-CH" sz="1100">
                  <a:solidFill>
                    <a:srgbClr val="558ED5"/>
                  </a:solidFill>
                  <a:effectLst/>
                  <a:latin typeface="Kl Bliss Regular"/>
                  <a:ea typeface="Times New Roman"/>
                  <a:cs typeface="Times New Roman"/>
                </a:rPr>
                <a:t>E1</a:t>
              </a:r>
              <a:endParaRPr lang="de-CH" sz="1100">
                <a:solidFill>
                  <a:srgbClr val="002460"/>
                </a:solidFill>
                <a:effectLst/>
                <a:latin typeface="Kl Bliss Regular"/>
                <a:ea typeface="Times New Roman"/>
                <a:cs typeface="Times New Roman"/>
              </a:endParaRPr>
            </a:p>
          </xdr:txBody>
        </xdr:sp>
        <xdr:sp macro="" textlink="">
          <xdr:nvSpPr>
            <xdr:cNvPr id="37" name="Textfeld 51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SpPr txBox="1"/>
          </xdr:nvSpPr>
          <xdr:spPr>
            <a:xfrm>
              <a:off x="69823" y="681810"/>
              <a:ext cx="244381" cy="197150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de-CH" sz="1100">
                  <a:solidFill>
                    <a:srgbClr val="558ED5"/>
                  </a:solidFill>
                  <a:effectLst/>
                  <a:latin typeface="Kl Bliss Regular"/>
                  <a:ea typeface="Times New Roman"/>
                  <a:cs typeface="Times New Roman"/>
                </a:rPr>
                <a:t>E2</a:t>
              </a:r>
              <a:endParaRPr lang="de-CH" sz="1100">
                <a:solidFill>
                  <a:srgbClr val="002460"/>
                </a:solidFill>
                <a:effectLst/>
                <a:latin typeface="Kl Bliss Regular"/>
                <a:ea typeface="Times New Roman"/>
                <a:cs typeface="Times New Roman"/>
              </a:endParaRPr>
            </a:p>
          </xdr:txBody>
        </xdr:sp>
        <xdr:sp macro="" textlink="">
          <xdr:nvSpPr>
            <xdr:cNvPr id="38" name="Textfeld 54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SpPr txBox="1"/>
          </xdr:nvSpPr>
          <xdr:spPr>
            <a:xfrm>
              <a:off x="464039" y="1190187"/>
              <a:ext cx="721507" cy="147862"/>
            </a:xfrm>
            <a:prstGeom prst="rect">
              <a:avLst/>
            </a:prstGeom>
            <a:noFill/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de-CH" sz="1100">
                  <a:solidFill>
                    <a:srgbClr val="FF0000"/>
                  </a:solidFill>
                  <a:effectLst/>
                  <a:latin typeface="Kl Bliss Regular"/>
                  <a:ea typeface="Times New Roman"/>
                  <a:cs typeface="Times New Roman"/>
                </a:rPr>
                <a:t>CEMflex</a:t>
              </a:r>
              <a:endParaRPr lang="de-CH" sz="1100">
                <a:solidFill>
                  <a:srgbClr val="002460"/>
                </a:solidFill>
                <a:effectLst/>
                <a:latin typeface="Kl Bliss Regular"/>
                <a:ea typeface="Times New Roman"/>
                <a:cs typeface="Times New Roman"/>
              </a:endParaRPr>
            </a:p>
          </xdr:txBody>
        </xdr:sp>
      </xdr:grpSp>
      <xdr:cxnSp macro="">
        <xdr:nvCxnSpPr>
          <xdr:cNvPr id="31" name="Gerade Verbindung 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CxnSpPr/>
        </xdr:nvCxnSpPr>
        <xdr:spPr>
          <a:xfrm>
            <a:off x="500400" y="640737"/>
            <a:ext cx="384028" cy="0"/>
          </a:xfrm>
          <a:prstGeom prst="line">
            <a:avLst/>
          </a:prstGeom>
          <a:ln w="28575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57150</xdr:colOff>
      <xdr:row>15</xdr:row>
      <xdr:rowOff>1</xdr:rowOff>
    </xdr:from>
    <xdr:to>
      <xdr:col>3</xdr:col>
      <xdr:colOff>340949</xdr:colOff>
      <xdr:row>20</xdr:row>
      <xdr:rowOff>142875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89251"/>
          <a:ext cx="1737949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25</xdr:row>
      <xdr:rowOff>1</xdr:rowOff>
    </xdr:from>
    <xdr:to>
      <xdr:col>3</xdr:col>
      <xdr:colOff>294908</xdr:colOff>
      <xdr:row>30</xdr:row>
      <xdr:rowOff>133350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4845051"/>
          <a:ext cx="1783983" cy="1054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33</xdr:row>
      <xdr:rowOff>19051</xdr:rowOff>
    </xdr:from>
    <xdr:to>
      <xdr:col>3</xdr:col>
      <xdr:colOff>304800</xdr:colOff>
      <xdr:row>38</xdr:row>
      <xdr:rowOff>68352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311901"/>
          <a:ext cx="1803400" cy="973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295275</xdr:colOff>
      <xdr:row>52</xdr:row>
      <xdr:rowOff>9525</xdr:rowOff>
    </xdr:from>
    <xdr:to>
      <xdr:col>18</xdr:col>
      <xdr:colOff>333375</xdr:colOff>
      <xdr:row>52</xdr:row>
      <xdr:rowOff>114300</xdr:rowOff>
    </xdr:to>
    <xdr:sp macro="" textlink="">
      <xdr:nvSpPr>
        <xdr:cNvPr id="59" name="Text Box 27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 bwMode="auto">
        <a:xfrm>
          <a:off x="8385175" y="10194925"/>
          <a:ext cx="381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171451</xdr:colOff>
      <xdr:row>53</xdr:row>
      <xdr:rowOff>180979</xdr:rowOff>
    </xdr:from>
    <xdr:to>
      <xdr:col>8</xdr:col>
      <xdr:colOff>39431</xdr:colOff>
      <xdr:row>56</xdr:row>
      <xdr:rowOff>314834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14701" y="10563229"/>
          <a:ext cx="604580" cy="664080"/>
        </a:xfrm>
        <a:prstGeom prst="rect">
          <a:avLst/>
        </a:prstGeom>
      </xdr:spPr>
    </xdr:pic>
    <xdr:clientData/>
  </xdr:twoCellAnchor>
  <xdr:twoCellAnchor editAs="oneCell">
    <xdr:from>
      <xdr:col>18</xdr:col>
      <xdr:colOff>498471</xdr:colOff>
      <xdr:row>54</xdr:row>
      <xdr:rowOff>38099</xdr:rowOff>
    </xdr:from>
    <xdr:to>
      <xdr:col>20</xdr:col>
      <xdr:colOff>95247</xdr:colOff>
      <xdr:row>56</xdr:row>
      <xdr:rowOff>295317</xdr:rowOff>
    </xdr:to>
    <xdr:pic>
      <xdr:nvPicPr>
        <xdr:cNvPr id="47" name="Grafik 47">
          <a:extLst>
            <a:ext uri="{FF2B5EF4-FFF2-40B4-BE49-F238E27FC236}">
              <a16:creationId xmlns:a16="http://schemas.microsoft.com/office/drawing/2014/main" id="{E4036DDE-B2BB-4E30-8E2C-D92B06E20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8371" y="10617199"/>
          <a:ext cx="1057276" cy="596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276225</xdr:colOff>
      <xdr:row>54</xdr:row>
      <xdr:rowOff>0</xdr:rowOff>
    </xdr:from>
    <xdr:to>
      <xdr:col>18</xdr:col>
      <xdr:colOff>371475</xdr:colOff>
      <xdr:row>56</xdr:row>
      <xdr:rowOff>295276</xdr:rowOff>
    </xdr:to>
    <xdr:pic>
      <xdr:nvPicPr>
        <xdr:cNvPr id="48" name="Grafik 56">
          <a:extLst>
            <a:ext uri="{FF2B5EF4-FFF2-40B4-BE49-F238E27FC236}">
              <a16:creationId xmlns:a16="http://schemas.microsoft.com/office/drawing/2014/main" id="{9D41F9A6-6EED-4E5D-BCA2-17C0F4FD5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10579100"/>
          <a:ext cx="127635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79829</xdr:colOff>
      <xdr:row>48</xdr:row>
      <xdr:rowOff>39919</xdr:rowOff>
    </xdr:from>
    <xdr:to>
      <xdr:col>4</xdr:col>
      <xdr:colOff>609102</xdr:colOff>
      <xdr:row>53</xdr:row>
      <xdr:rowOff>6665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8114F811-5B57-448D-8EE5-F2EE68EF7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00200" y="9191176"/>
          <a:ext cx="928416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152400</xdr:rowOff>
    </xdr:from>
    <xdr:to>
      <xdr:col>4</xdr:col>
      <xdr:colOff>686763</xdr:colOff>
      <xdr:row>56</xdr:row>
      <xdr:rowOff>312375</xdr:rowOff>
    </xdr:to>
    <xdr:pic>
      <xdr:nvPicPr>
        <xdr:cNvPr id="3" name="Bild 1" descr="Une image contenant texte, Police, capture d’écran&#10;&#10;Le contenu généré par l’IA peut être incorrect.">
          <a:extLst>
            <a:ext uri="{FF2B5EF4-FFF2-40B4-BE49-F238E27FC236}">
              <a16:creationId xmlns:a16="http://schemas.microsoft.com/office/drawing/2014/main" id="{EF0D1AE8-8657-743F-BB31-317DC716B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2515563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381000</xdr:colOff>
      <xdr:row>55</xdr:row>
      <xdr:rowOff>114300</xdr:rowOff>
    </xdr:from>
    <xdr:to>
      <xdr:col>15</xdr:col>
      <xdr:colOff>20725</xdr:colOff>
      <xdr:row>56</xdr:row>
      <xdr:rowOff>310275</xdr:rowOff>
    </xdr:to>
    <xdr:pic>
      <xdr:nvPicPr>
        <xdr:cNvPr id="4" name="Image 3" descr="Une image contenant Dessin d’enfant, croquis, clipart, illustration&#10;&#10;Le contenu généré par l’IA peut être incorrect.">
          <a:extLst>
            <a:ext uri="{FF2B5EF4-FFF2-40B4-BE49-F238E27FC236}">
              <a16:creationId xmlns:a16="http://schemas.microsoft.com/office/drawing/2014/main" id="{688AEC70-64B8-6743-91FD-998B509A4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81675" y="10515600"/>
          <a:ext cx="86845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15055</xdr:rowOff>
    </xdr:from>
    <xdr:to>
      <xdr:col>0</xdr:col>
      <xdr:colOff>2084059</xdr:colOff>
      <xdr:row>3</xdr:row>
      <xdr:rowOff>1299483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F09BA8F-E903-468A-AD72-704A1723F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86980"/>
          <a:ext cx="2084059" cy="1284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1790523</xdr:colOff>
      <xdr:row>0</xdr:row>
      <xdr:rowOff>1299482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5CEE79DD-6E14-49AC-BF44-4558C245A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790523" cy="12994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27976</xdr:rowOff>
    </xdr:from>
    <xdr:to>
      <xdr:col>0</xdr:col>
      <xdr:colOff>2114302</xdr:colOff>
      <xdr:row>4</xdr:row>
      <xdr:rowOff>1312834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5C6D2B99-8EB8-4856-8D13-825A46238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23876"/>
          <a:ext cx="2114302" cy="1284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8161</xdr:rowOff>
    </xdr:from>
    <xdr:to>
      <xdr:col>0</xdr:col>
      <xdr:colOff>1719714</xdr:colOff>
      <xdr:row>1</xdr:row>
      <xdr:rowOff>1299482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223F4ACB-9113-4186-A4ED-1218EE25B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32136"/>
          <a:ext cx="1719714" cy="1291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54250</xdr:rowOff>
    </xdr:from>
    <xdr:to>
      <xdr:col>0</xdr:col>
      <xdr:colOff>2188704</xdr:colOff>
      <xdr:row>5</xdr:row>
      <xdr:rowOff>1309689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BE061490-7EEE-43B5-8D77-AC6D07995C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09"/>
        <a:stretch/>
      </xdr:blipFill>
      <xdr:spPr>
        <a:xfrm>
          <a:off x="0" y="6674125"/>
          <a:ext cx="2188704" cy="12554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48662</xdr:rowOff>
    </xdr:from>
    <xdr:to>
      <xdr:col>0</xdr:col>
      <xdr:colOff>2178482</xdr:colOff>
      <xdr:row>2</xdr:row>
      <xdr:rowOff>1313089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D1793E71-308C-420D-BC01-122E072979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69"/>
        <a:stretch/>
      </xdr:blipFill>
      <xdr:spPr>
        <a:xfrm>
          <a:off x="0" y="2696612"/>
          <a:ext cx="2178482" cy="1264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kloeco-my.sharepoint.com/personal/bojan_trivundza_kloeckner_com/Documents/Desktop/EXCLIS/PYRAPAN-Konfigurator/Vorlage%20Konfigurator%20PYRAX-Abschalsysteme_trib.xlsx" TargetMode="External"/><Relationship Id="rId1" Type="http://schemas.openxmlformats.org/officeDocument/2006/relationships/externalLinkPath" Target="Vorlage%20Konfigurator%20PYRAX-Abschalsysteme_tri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L_PYRAPAN"/>
      <sheetName val="Konfigurator"/>
      <sheetName val="Grundlagen"/>
      <sheetName val="Bilder"/>
    </sheetNames>
    <sheetDataSet>
      <sheetData sheetId="0">
        <row r="16">
          <cell r="K16">
            <v>160</v>
          </cell>
        </row>
        <row r="17">
          <cell r="K17">
            <v>180</v>
          </cell>
        </row>
        <row r="18">
          <cell r="K18">
            <v>200</v>
          </cell>
        </row>
        <row r="19">
          <cell r="K19">
            <v>220</v>
          </cell>
        </row>
        <row r="20">
          <cell r="K20">
            <v>240</v>
          </cell>
        </row>
        <row r="21">
          <cell r="K21">
            <v>260</v>
          </cell>
        </row>
        <row r="22">
          <cell r="K22">
            <v>280</v>
          </cell>
        </row>
        <row r="23">
          <cell r="K23">
            <v>300</v>
          </cell>
        </row>
        <row r="24">
          <cell r="K24">
            <v>320</v>
          </cell>
        </row>
        <row r="25">
          <cell r="K25">
            <v>340</v>
          </cell>
        </row>
        <row r="26">
          <cell r="K26">
            <v>360</v>
          </cell>
        </row>
        <row r="27">
          <cell r="K27">
            <v>380</v>
          </cell>
        </row>
        <row r="28">
          <cell r="K28">
            <v>400</v>
          </cell>
        </row>
        <row r="29">
          <cell r="K29">
            <v>420</v>
          </cell>
        </row>
        <row r="30">
          <cell r="K30">
            <v>440</v>
          </cell>
        </row>
        <row r="31">
          <cell r="K31">
            <v>460</v>
          </cell>
        </row>
        <row r="33">
          <cell r="K33">
            <v>240</v>
          </cell>
        </row>
        <row r="34">
          <cell r="K34">
            <v>260</v>
          </cell>
        </row>
        <row r="35">
          <cell r="K35">
            <v>280</v>
          </cell>
        </row>
        <row r="36">
          <cell r="K36">
            <v>300</v>
          </cell>
        </row>
        <row r="37">
          <cell r="K37">
            <v>320</v>
          </cell>
        </row>
        <row r="38">
          <cell r="K38">
            <v>340</v>
          </cell>
        </row>
        <row r="39">
          <cell r="K39">
            <v>360</v>
          </cell>
        </row>
        <row r="40">
          <cell r="K40">
            <v>380</v>
          </cell>
        </row>
        <row r="41">
          <cell r="K41">
            <v>400</v>
          </cell>
        </row>
        <row r="42">
          <cell r="K42">
            <v>420</v>
          </cell>
        </row>
        <row r="43">
          <cell r="K43">
            <v>440</v>
          </cell>
        </row>
        <row r="44">
          <cell r="K44">
            <v>460</v>
          </cell>
        </row>
      </sheetData>
      <sheetData sheetId="1">
        <row r="23">
          <cell r="G23" t="str">
            <v>Bild3</v>
          </cell>
        </row>
        <row r="28">
          <cell r="G28" t="str">
            <v>Bild6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22166-5C36-4BA0-B10F-FC79F91BB500}">
  <dimension ref="A1:O59"/>
  <sheetViews>
    <sheetView zoomScale="115" zoomScaleNormal="115" workbookViewId="0">
      <selection activeCell="B5" sqref="B5:D5"/>
    </sheetView>
  </sheetViews>
  <sheetFormatPr baseColWidth="10" defaultRowHeight="12.75"/>
  <cols>
    <col min="1" max="1" width="5.85546875" style="151" customWidth="1"/>
    <col min="2" max="2" width="18" customWidth="1"/>
    <col min="3" max="3" width="8.85546875" customWidth="1"/>
    <col min="4" max="4" width="5.7109375" customWidth="1"/>
    <col min="5" max="5" width="15.5703125" customWidth="1"/>
    <col min="7" max="7" width="17.85546875" customWidth="1"/>
    <col min="10" max="15" width="0" hidden="1" customWidth="1"/>
  </cols>
  <sheetData>
    <row r="1" spans="1:7">
      <c r="A1" s="147"/>
      <c r="B1" s="148"/>
      <c r="C1" s="148"/>
      <c r="D1" s="148"/>
      <c r="E1" s="148"/>
      <c r="F1" s="148"/>
      <c r="G1" s="149"/>
    </row>
    <row r="2" spans="1:7" ht="15.75">
      <c r="A2" s="150"/>
      <c r="B2" s="171" t="s">
        <v>119</v>
      </c>
      <c r="C2" s="151"/>
      <c r="D2" s="151"/>
      <c r="E2" s="151"/>
      <c r="F2" s="151"/>
      <c r="G2" s="152"/>
    </row>
    <row r="3" spans="1:7">
      <c r="A3" s="150"/>
      <c r="B3" s="151"/>
      <c r="C3" s="151"/>
      <c r="D3" s="151"/>
      <c r="E3" s="151"/>
      <c r="F3" s="151"/>
      <c r="G3" s="152"/>
    </row>
    <row r="4" spans="1:7">
      <c r="A4" s="150"/>
      <c r="B4" s="153" t="s">
        <v>105</v>
      </c>
      <c r="C4" s="151"/>
      <c r="D4" s="151"/>
      <c r="E4" s="151"/>
      <c r="F4" s="151"/>
      <c r="G4" s="152"/>
    </row>
    <row r="5" spans="1:7">
      <c r="A5" s="150"/>
      <c r="B5" s="177" t="s">
        <v>101</v>
      </c>
      <c r="C5" s="177"/>
      <c r="D5" s="177"/>
      <c r="E5" s="151"/>
      <c r="F5" s="151"/>
      <c r="G5" s="152"/>
    </row>
    <row r="6" spans="1:7">
      <c r="A6" s="150"/>
      <c r="B6" s="151"/>
      <c r="C6" s="151"/>
      <c r="D6" s="151"/>
      <c r="E6" s="151"/>
      <c r="F6" s="151"/>
      <c r="G6" s="152"/>
    </row>
    <row r="7" spans="1:7">
      <c r="A7" s="150"/>
      <c r="B7" s="153" t="s">
        <v>106</v>
      </c>
      <c r="C7" s="151"/>
      <c r="D7" s="151"/>
      <c r="E7" s="151"/>
      <c r="F7" s="151"/>
      <c r="G7" s="152"/>
    </row>
    <row r="8" spans="1:7">
      <c r="A8" s="150"/>
      <c r="B8" s="172" t="s">
        <v>120</v>
      </c>
      <c r="C8" s="151"/>
      <c r="D8" s="176"/>
      <c r="E8" s="154" t="s">
        <v>29</v>
      </c>
      <c r="F8" s="151"/>
      <c r="G8" s="152"/>
    </row>
    <row r="9" spans="1:7">
      <c r="A9" s="150"/>
      <c r="B9" s="151"/>
      <c r="C9" s="151"/>
      <c r="D9" s="151"/>
      <c r="E9" s="151"/>
      <c r="F9" s="151"/>
      <c r="G9" s="152"/>
    </row>
    <row r="10" spans="1:7">
      <c r="A10" s="150"/>
      <c r="B10" s="153" t="s">
        <v>111</v>
      </c>
      <c r="C10" s="151"/>
      <c r="D10" s="151"/>
      <c r="E10" s="151"/>
      <c r="F10" s="151"/>
      <c r="G10" s="152"/>
    </row>
    <row r="11" spans="1:7">
      <c r="A11" s="150"/>
      <c r="B11" s="155" t="s">
        <v>112</v>
      </c>
      <c r="C11" s="155"/>
      <c r="D11" s="176"/>
      <c r="E11" s="154" t="s">
        <v>29</v>
      </c>
      <c r="F11" s="151"/>
      <c r="G11" s="152"/>
    </row>
    <row r="12" spans="1:7">
      <c r="A12" s="150"/>
      <c r="B12" s="155" t="s">
        <v>113</v>
      </c>
      <c r="C12" s="155"/>
      <c r="D12" s="176"/>
      <c r="E12" s="154" t="s">
        <v>29</v>
      </c>
      <c r="F12" s="151"/>
      <c r="G12" s="152"/>
    </row>
    <row r="13" spans="1:7">
      <c r="A13" s="150"/>
      <c r="B13" s="155"/>
      <c r="C13" s="155"/>
      <c r="D13" s="155"/>
      <c r="E13" s="154"/>
      <c r="F13" s="151"/>
      <c r="G13" s="152"/>
    </row>
    <row r="14" spans="1:7">
      <c r="A14" s="150"/>
      <c r="B14" s="153" t="s">
        <v>114</v>
      </c>
      <c r="C14" s="151"/>
      <c r="D14" s="151"/>
      <c r="E14" s="151"/>
      <c r="F14" s="151"/>
      <c r="G14" s="152"/>
    </row>
    <row r="15" spans="1:7">
      <c r="A15" s="150"/>
      <c r="B15" s="155" t="s">
        <v>115</v>
      </c>
      <c r="C15" s="155" t="s">
        <v>96</v>
      </c>
      <c r="D15" s="176"/>
      <c r="E15" s="154" t="s">
        <v>29</v>
      </c>
      <c r="F15" s="151"/>
      <c r="G15" s="152"/>
    </row>
    <row r="16" spans="1:7">
      <c r="A16" s="150"/>
      <c r="B16" s="155" t="s">
        <v>116</v>
      </c>
      <c r="C16" s="155" t="s">
        <v>96</v>
      </c>
      <c r="D16" s="176"/>
      <c r="E16" s="154" t="s">
        <v>29</v>
      </c>
      <c r="F16" s="151"/>
      <c r="G16" s="152"/>
    </row>
    <row r="17" spans="1:15">
      <c r="A17" s="150"/>
      <c r="B17" s="155" t="s">
        <v>117</v>
      </c>
      <c r="C17" s="155" t="s">
        <v>96</v>
      </c>
      <c r="D17" s="176"/>
      <c r="E17" s="154" t="s">
        <v>29</v>
      </c>
      <c r="F17" s="151"/>
      <c r="G17" s="152"/>
    </row>
    <row r="18" spans="1:15">
      <c r="A18" s="150"/>
      <c r="B18" s="155" t="s">
        <v>118</v>
      </c>
      <c r="C18" s="155" t="s">
        <v>96</v>
      </c>
      <c r="D18" s="176"/>
      <c r="E18" s="154" t="s">
        <v>29</v>
      </c>
      <c r="F18" s="151"/>
      <c r="G18" s="152"/>
    </row>
    <row r="19" spans="1:15">
      <c r="A19" s="150"/>
      <c r="B19" s="151"/>
      <c r="C19" s="151"/>
      <c r="D19" s="151"/>
      <c r="E19" s="151"/>
      <c r="F19" s="151"/>
      <c r="G19" s="152"/>
    </row>
    <row r="20" spans="1:15">
      <c r="A20" s="150"/>
      <c r="B20" s="153" t="s">
        <v>107</v>
      </c>
      <c r="C20" s="151"/>
      <c r="D20" s="151"/>
      <c r="E20" s="151"/>
      <c r="F20" s="151"/>
      <c r="G20" s="152"/>
    </row>
    <row r="21" spans="1:15" ht="30" customHeight="1">
      <c r="A21" s="150"/>
      <c r="B21" s="178" t="s">
        <v>121</v>
      </c>
      <c r="C21" s="178"/>
      <c r="D21" s="178"/>
      <c r="E21" s="151"/>
      <c r="F21" s="151"/>
      <c r="G21" s="152"/>
    </row>
    <row r="22" spans="1:15" ht="120.6" customHeight="1">
      <c r="A22" s="150"/>
      <c r="B22" s="179"/>
      <c r="C22" s="179"/>
      <c r="D22" s="179"/>
      <c r="E22" s="174" t="str">
        <f>"H* = "&amp;J23&amp;""</f>
        <v>H* = 0</v>
      </c>
      <c r="F22" s="151"/>
      <c r="G22" s="152"/>
      <c r="J22" s="157" t="s">
        <v>97</v>
      </c>
      <c r="M22" s="157">
        <f>IF($B$5="Standard",IF(J23&gt;=160,IF(J23&lt;=460,"PP+",0),0),0)</f>
        <v>0</v>
      </c>
      <c r="N22" s="157">
        <f>IF($B$5="Imperméable à l'eau",IF(J23&gt;=240,IF(J23&lt;=460,"PW+",0),0),0)</f>
        <v>0</v>
      </c>
      <c r="O22" s="157">
        <f>IF(B5="Standard",IF(J23&gt;180,IF(J23&lt;=230,"PYRAFLEX",0),0),IF(B5="Imperméable à l'eau",(IF(J23&gt;180,IF(J23&lt;=230,"PYRAFLEX",0),0))))</f>
        <v>0</v>
      </c>
    </row>
    <row r="23" spans="1:15" ht="19.5" customHeight="1" thickBot="1">
      <c r="A23" s="150"/>
      <c r="B23" s="158" t="s">
        <v>108</v>
      </c>
      <c r="C23" s="159" t="str">
        <f>IF(M24=0,(IF(N24=0,(IF(O24=0,"Solution spéciale",O24)),IF(O24=0,N24,N24&amp;" oder "&amp;O24))),IF(O24=0,M24,M24&amp;" oder  "&amp;O24))</f>
        <v>Solution spéciale</v>
      </c>
      <c r="D23" s="160"/>
      <c r="E23" s="161"/>
      <c r="G23" s="162" t="str">
        <f>IF(M22=0,(IF(N22=0,(IF(O22=0,"Bild1","Bild3")),"Bild2")),"Bild1")</f>
        <v>Bild1</v>
      </c>
      <c r="J23" s="163">
        <f>D8-D11-D12-D15-D16-D17-D18</f>
        <v>0</v>
      </c>
      <c r="K23" s="164" t="e">
        <f>VLOOKUP(J23,[1]BL_PYRAPAN!K16:K31,1,TRUE)</f>
        <v>#N/A</v>
      </c>
      <c r="L23" s="165" cm="1">
        <f t="array" ref="L23">(MIN(IF([1]BL_PYRAPAN!K16:K31&lt;=J23,"",[1]BL_PYRAPAN!K16:K31)))</f>
        <v>160</v>
      </c>
      <c r="M23" s="163">
        <f>IF($B$5="Standard",IF(J23&gt;=160,IF(J23&lt;=460,VLOOKUP(J23,[1]BL_PYRAPAN!K16:K31,1),0),0),0)</f>
        <v>0</v>
      </c>
      <c r="N23" s="163">
        <f>IF($B$5="Imperméable à l'eau",IF(J23&gt;=240,IF(J23&lt;=460,VLOOKUP(J23,[1]BL_PYRAPAN!K33:K44,1),0),0),0)</f>
        <v>0</v>
      </c>
      <c r="O23" s="163">
        <f>IF(O22="PYRAFLEX",IF(J23&lt;=230,J23,0),0)</f>
        <v>0</v>
      </c>
    </row>
    <row r="24" spans="1:15" ht="19.5" customHeight="1" thickTop="1">
      <c r="A24" s="150"/>
      <c r="B24" s="156"/>
      <c r="C24" s="156"/>
      <c r="D24" s="156"/>
      <c r="E24" s="161"/>
      <c r="F24" s="151"/>
      <c r="G24" s="152"/>
      <c r="M24" s="163">
        <f>IF(M22=0,0,"PP+"&amp;M23)</f>
        <v>0</v>
      </c>
      <c r="N24" s="163">
        <f>IF(N22=0,0,"PW+"&amp;N23)</f>
        <v>0</v>
      </c>
      <c r="O24" s="163">
        <f>IF(O22=0,0,(IF(O23=0,0,O22)))</f>
        <v>0</v>
      </c>
    </row>
    <row r="25" spans="1:15" ht="19.5" customHeight="1">
      <c r="A25" s="150"/>
      <c r="B25" s="153" t="s">
        <v>107</v>
      </c>
      <c r="C25" s="156"/>
      <c r="D25" s="156"/>
      <c r="E25" s="161"/>
      <c r="F25" s="151"/>
      <c r="G25" s="152"/>
      <c r="K25" s="163"/>
      <c r="L25" s="163"/>
      <c r="M25" s="163"/>
    </row>
    <row r="26" spans="1:15" ht="33.950000000000003" customHeight="1">
      <c r="A26" s="150"/>
      <c r="B26" s="178" t="s">
        <v>122</v>
      </c>
      <c r="C26" s="178"/>
      <c r="D26" s="178"/>
      <c r="E26" s="151"/>
      <c r="F26" s="151"/>
      <c r="G26" s="152"/>
    </row>
    <row r="27" spans="1:15" ht="120.6" customHeight="1">
      <c r="A27" s="150"/>
      <c r="B27" s="179"/>
      <c r="C27" s="179"/>
      <c r="D27" s="179"/>
      <c r="E27" s="174" t="str">
        <f>"H* = "&amp;J28&amp;""</f>
        <v>H* = 0</v>
      </c>
      <c r="F27" s="151"/>
      <c r="G27" s="152"/>
      <c r="J27" s="157" t="s">
        <v>97</v>
      </c>
      <c r="K27" s="157">
        <f>IF($B$5="Standard",IF(J28&gt;=160,IF(J28&lt;=460,"PP+",0),0),0)</f>
        <v>0</v>
      </c>
      <c r="L27" s="157">
        <f>IF($B$5="Imperméable à l'eau",IF(J28&gt;=240,IF(J28&lt;=460,"PW+",0),0),0)</f>
        <v>0</v>
      </c>
      <c r="M27" s="157">
        <f>IF($B$5="Standard",IF(J28&gt;180,IF(J28&lt;=230,"PYRAFLEX",0),0),IF($B$5="Imperméable à l'eau",(IF(J28&gt;180,IF(J28&lt;=230,"PYRAFLEX",0),0))))</f>
        <v>0</v>
      </c>
    </row>
    <row r="28" spans="1:15" ht="18.75" thickBot="1">
      <c r="A28" s="150"/>
      <c r="B28" s="158" t="s">
        <v>108</v>
      </c>
      <c r="C28" s="159" t="str">
        <f>IF(K29=0,(IF(L29=0,(IF(M29=0,"Solution spéciale",M29)),IF(M29=0,L29,L29&amp;" oder "&amp;M29))),IF(M29=0,K29,K29&amp;" oder  "&amp;M29))</f>
        <v>Solution spéciale</v>
      </c>
      <c r="D28" s="166"/>
      <c r="F28" s="151"/>
      <c r="G28" s="162" t="str">
        <f>IF(K27=0,(IF(L27=0,(IF(M27=0,"Bild4","Bild6")),"Bild5")),"Bild4")</f>
        <v>Bild4</v>
      </c>
      <c r="J28" s="163">
        <f>D8-D11-D12-D15-D18</f>
        <v>0</v>
      </c>
      <c r="K28" s="163">
        <f>IF($B$5="Standard",IF(J28&gt;=160,IF(J28&lt;=460,VLOOKUP(J28,[1]BL_PYRAPAN!K16:K31,1),0),0),0)</f>
        <v>0</v>
      </c>
      <c r="L28" s="163">
        <f>IF($B$5="Imperméable à l'eau",IF(J28&gt;=240,IF(J28&lt;=460,VLOOKUP(J28,[1]BL_PYRAPAN!K33:K44,1),0),0),0)</f>
        <v>0</v>
      </c>
      <c r="M28" s="163">
        <f>IF($M$27="PYRAFLEX",IF(J28&lt;=230,J28,0),0)</f>
        <v>0</v>
      </c>
    </row>
    <row r="29" spans="1:15" ht="13.5" thickTop="1">
      <c r="A29" s="150"/>
      <c r="B29" s="151"/>
      <c r="C29" s="151"/>
      <c r="D29" s="151"/>
      <c r="E29" s="151"/>
      <c r="F29" s="151"/>
      <c r="G29" s="152"/>
      <c r="K29" s="163">
        <f>IF(K27=0,0,"PP+"&amp;K28)</f>
        <v>0</v>
      </c>
      <c r="L29" s="163">
        <f>IF(L27=0,0,"PW+"&amp;L28)</f>
        <v>0</v>
      </c>
      <c r="M29" s="163">
        <f>IF(M27=0,0,(IF(M28=0,0,M27)))</f>
        <v>0</v>
      </c>
    </row>
    <row r="30" spans="1:15">
      <c r="A30" s="150"/>
      <c r="B30" s="151"/>
      <c r="C30" s="151"/>
      <c r="D30" s="151"/>
      <c r="E30" s="151"/>
      <c r="F30" s="151"/>
      <c r="G30" s="152"/>
    </row>
    <row r="31" spans="1:15">
      <c r="A31" s="150"/>
      <c r="B31" s="151"/>
      <c r="C31" s="151"/>
      <c r="D31" s="151"/>
      <c r="E31" s="151"/>
      <c r="F31" s="151"/>
      <c r="G31" s="152"/>
    </row>
    <row r="32" spans="1:15">
      <c r="A32" s="150"/>
      <c r="C32" s="151"/>
      <c r="D32" s="175" t="s">
        <v>123</v>
      </c>
      <c r="E32" s="151"/>
      <c r="F32" s="151"/>
      <c r="G32" s="152"/>
    </row>
    <row r="33" spans="1:7" ht="13.5" thickBot="1">
      <c r="A33" s="167"/>
      <c r="B33" s="168"/>
      <c r="C33" s="173" t="s">
        <v>109</v>
      </c>
      <c r="D33" s="168"/>
      <c r="E33" s="168"/>
      <c r="F33" s="168"/>
      <c r="G33" s="169"/>
    </row>
    <row r="47" spans="1:7" hidden="1">
      <c r="E47" t="s">
        <v>125</v>
      </c>
      <c r="F47" t="s">
        <v>29</v>
      </c>
    </row>
    <row r="48" spans="1:7" hidden="1">
      <c r="F48">
        <v>8</v>
      </c>
    </row>
    <row r="49" spans="6:6" hidden="1">
      <c r="F49">
        <v>10</v>
      </c>
    </row>
    <row r="50" spans="6:6" hidden="1">
      <c r="F50">
        <v>12</v>
      </c>
    </row>
    <row r="51" spans="6:6" hidden="1">
      <c r="F51">
        <v>14</v>
      </c>
    </row>
    <row r="52" spans="6:6" hidden="1">
      <c r="F52">
        <v>16</v>
      </c>
    </row>
    <row r="53" spans="6:6" hidden="1">
      <c r="F53">
        <v>18</v>
      </c>
    </row>
    <row r="54" spans="6:6" hidden="1">
      <c r="F54">
        <v>20</v>
      </c>
    </row>
    <row r="55" spans="6:6" hidden="1">
      <c r="F55">
        <v>22</v>
      </c>
    </row>
    <row r="56" spans="6:6" hidden="1">
      <c r="F56">
        <v>26</v>
      </c>
    </row>
    <row r="57" spans="6:6" hidden="1">
      <c r="F57">
        <v>30</v>
      </c>
    </row>
    <row r="58" spans="6:6" hidden="1">
      <c r="F58">
        <v>34</v>
      </c>
    </row>
    <row r="59" spans="6:6" hidden="1">
      <c r="F59">
        <v>40</v>
      </c>
    </row>
  </sheetData>
  <sheetProtection algorithmName="SHA-512" hashValue="jgviI5fAgSD+aq946TiKJdo1krN9UX+CUc1MRsgpXIMlRS7taZVwDcJuJKHCk4r5cNU+vKmOoSdRw3FY29RbDQ==" saltValue="k5WUCmv9/Egssvx9n1bjfA==" spinCount="100000" sheet="1" objects="1" scenarios="1" selectLockedCells="1"/>
  <mergeCells count="5">
    <mergeCell ref="B5:D5"/>
    <mergeCell ref="B21:D21"/>
    <mergeCell ref="B22:D22"/>
    <mergeCell ref="B26:D26"/>
    <mergeCell ref="B27:D27"/>
  </mergeCells>
  <dataValidations count="1">
    <dataValidation type="list" allowBlank="1" showInputMessage="1" showErrorMessage="1" sqref="D15:D18" xr:uid="{0351D278-1CCE-4B3B-8067-D56EB177C562}">
      <formula1>$F$48:$F$59</formula1>
    </dataValidation>
  </dataValidations>
  <pageMargins left="0.7" right="0.7" top="0.78740157499999996" bottom="0.78740157499999996" header="0.3" footer="0.3"/>
  <pageSetup paperSize="9" fitToWidth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65D9CC-AB12-4B0B-A7ED-40DE38BF8BD6}">
          <x14:formula1>
            <xm:f>Grundlagen!$A$11:$A$12</xm:f>
          </x14:formula1>
          <xm:sqref>B5:D5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AG329"/>
  <sheetViews>
    <sheetView showZeros="0" tabSelected="1" zoomScaleNormal="100" workbookViewId="0">
      <selection activeCell="C3" sqref="C3:H3"/>
    </sheetView>
  </sheetViews>
  <sheetFormatPr baseColWidth="10" defaultColWidth="11.42578125" defaultRowHeight="12.75"/>
  <cols>
    <col min="1" max="1" width="10" style="16" customWidth="1"/>
    <col min="2" max="2" width="6.140625" style="16" customWidth="1"/>
    <col min="3" max="3" width="5.5703125" style="16" customWidth="1"/>
    <col min="4" max="4" width="5.7109375" style="16" customWidth="1"/>
    <col min="5" max="5" width="13.5703125" style="16" customWidth="1"/>
    <col min="6" max="6" width="4" style="16" customWidth="1"/>
    <col min="7" max="7" width="3.5703125" style="16" customWidth="1"/>
    <col min="8" max="8" width="7" style="16" customWidth="1"/>
    <col min="9" max="9" width="1.85546875" style="16" customWidth="1"/>
    <col min="10" max="11" width="8.5703125" style="16" customWidth="1"/>
    <col min="12" max="12" width="6.42578125" style="16" customWidth="1"/>
    <col min="13" max="13" width="8" style="16" customWidth="1"/>
    <col min="14" max="14" width="5" style="16" customWidth="1"/>
    <col min="15" max="15" width="5.42578125" style="16" customWidth="1"/>
    <col min="16" max="16" width="0.7109375" style="16" customWidth="1"/>
    <col min="17" max="17" width="4.28515625" style="15" customWidth="1"/>
    <col min="18" max="19" width="12.7109375" style="15" customWidth="1"/>
    <col min="20" max="30" width="8.28515625" style="15" customWidth="1"/>
    <col min="31" max="33" width="11.42578125" style="15"/>
    <col min="34" max="16384" width="11.42578125" style="16"/>
  </cols>
  <sheetData>
    <row r="1" spans="1:19" ht="30" customHeight="1">
      <c r="A1" s="236" t="s">
        <v>124</v>
      </c>
      <c r="B1" s="236"/>
      <c r="C1" s="236"/>
      <c r="D1" s="236"/>
      <c r="E1" s="236"/>
      <c r="F1" s="236"/>
      <c r="G1" s="236"/>
      <c r="H1" s="236"/>
      <c r="I1" s="14"/>
      <c r="J1" s="201" t="s">
        <v>0</v>
      </c>
      <c r="K1" s="201"/>
      <c r="L1" s="201"/>
      <c r="M1" s="201"/>
      <c r="N1" s="201"/>
      <c r="O1" s="201"/>
      <c r="P1" s="6"/>
    </row>
    <row r="2" spans="1:19" ht="5.0999999999999996" customHeight="1" thickBot="1">
      <c r="A2" s="17"/>
      <c r="B2" s="18"/>
      <c r="C2" s="18"/>
      <c r="D2" s="18"/>
      <c r="E2" s="18"/>
      <c r="F2" s="18"/>
      <c r="G2" s="18"/>
      <c r="H2" s="18"/>
      <c r="I2" s="18"/>
      <c r="J2" s="18"/>
      <c r="K2" s="19"/>
      <c r="L2" s="19"/>
      <c r="M2" s="19"/>
      <c r="N2" s="18"/>
      <c r="O2" s="18"/>
      <c r="P2" s="6"/>
    </row>
    <row r="3" spans="1:19" ht="15.75" customHeight="1" thickTop="1">
      <c r="A3" s="113" t="s">
        <v>1</v>
      </c>
      <c r="B3" s="100"/>
      <c r="C3" s="202"/>
      <c r="D3" s="202"/>
      <c r="E3" s="202"/>
      <c r="F3" s="202"/>
      <c r="G3" s="202"/>
      <c r="H3" s="202"/>
      <c r="I3" s="101"/>
      <c r="J3" s="203" t="s">
        <v>2</v>
      </c>
      <c r="K3" s="203"/>
      <c r="L3" s="99"/>
      <c r="M3" s="102"/>
      <c r="N3" s="102"/>
      <c r="O3" s="118" t="s">
        <v>3</v>
      </c>
      <c r="P3" s="6"/>
    </row>
    <row r="4" spans="1:19" ht="15.75" customHeight="1">
      <c r="A4" s="103"/>
      <c r="B4" s="101"/>
      <c r="C4" s="204"/>
      <c r="D4" s="204"/>
      <c r="E4" s="204"/>
      <c r="F4" s="204"/>
      <c r="G4" s="204"/>
      <c r="H4" s="204"/>
      <c r="I4" s="101"/>
      <c r="J4" s="205"/>
      <c r="K4" s="205"/>
      <c r="L4" s="205"/>
      <c r="M4" s="205"/>
      <c r="N4" s="205"/>
      <c r="O4" s="106"/>
      <c r="P4" s="7"/>
    </row>
    <row r="5" spans="1:19" ht="15.75" customHeight="1" thickBot="1">
      <c r="A5" s="103"/>
      <c r="B5" s="101"/>
      <c r="C5" s="207"/>
      <c r="D5" s="207"/>
      <c r="E5" s="207"/>
      <c r="F5" s="207"/>
      <c r="G5" s="207"/>
      <c r="H5" s="207"/>
      <c r="I5" s="101"/>
      <c r="J5" s="115" t="s">
        <v>4</v>
      </c>
      <c r="K5" s="206"/>
      <c r="L5" s="206"/>
      <c r="M5" s="206"/>
      <c r="N5" s="206"/>
      <c r="O5" s="206"/>
      <c r="P5" s="6"/>
    </row>
    <row r="6" spans="1:19" ht="15.75" customHeight="1" thickTop="1">
      <c r="A6" s="113" t="s">
        <v>5</v>
      </c>
      <c r="B6" s="100"/>
      <c r="C6" s="199"/>
      <c r="D6" s="199"/>
      <c r="E6" s="199"/>
      <c r="F6" s="199"/>
      <c r="G6" s="199"/>
      <c r="H6" s="199"/>
      <c r="I6" s="101"/>
      <c r="J6" s="113" t="s">
        <v>6</v>
      </c>
      <c r="K6" s="102"/>
      <c r="L6" s="102"/>
      <c r="M6" s="104"/>
      <c r="N6" s="119" t="s">
        <v>7</v>
      </c>
      <c r="O6" s="119" t="s">
        <v>8</v>
      </c>
      <c r="P6" s="6"/>
    </row>
    <row r="7" spans="1:19" ht="15.75" customHeight="1" thickBot="1">
      <c r="A7" s="114" t="s">
        <v>9</v>
      </c>
      <c r="B7" s="101"/>
      <c r="C7" s="204"/>
      <c r="D7" s="204"/>
      <c r="E7" s="204"/>
      <c r="F7" s="204"/>
      <c r="G7" s="204"/>
      <c r="H7" s="204"/>
      <c r="I7" s="101"/>
      <c r="J7" s="209"/>
      <c r="K7" s="209"/>
      <c r="L7" s="209"/>
      <c r="M7" s="210"/>
      <c r="N7" s="107"/>
      <c r="O7" s="107"/>
      <c r="P7" s="8"/>
    </row>
    <row r="8" spans="1:19" ht="15.75" customHeight="1">
      <c r="A8" s="114" t="s">
        <v>10</v>
      </c>
      <c r="B8" s="101"/>
      <c r="C8" s="204"/>
      <c r="D8" s="204"/>
      <c r="E8" s="204"/>
      <c r="F8" s="204"/>
      <c r="G8" s="204"/>
      <c r="H8" s="204"/>
      <c r="I8" s="101"/>
      <c r="J8" s="116" t="s">
        <v>11</v>
      </c>
      <c r="K8" s="105"/>
      <c r="L8" s="105"/>
      <c r="M8" s="105"/>
      <c r="N8" s="105"/>
      <c r="O8" s="105"/>
      <c r="P8" s="8"/>
    </row>
    <row r="9" spans="1:19" ht="15.75" customHeight="1" thickBot="1">
      <c r="A9" s="103"/>
      <c r="B9" s="101"/>
      <c r="C9" s="208"/>
      <c r="D9" s="208"/>
      <c r="E9" s="208"/>
      <c r="F9" s="208"/>
      <c r="G9" s="208"/>
      <c r="H9" s="208"/>
      <c r="I9" s="101"/>
      <c r="J9" s="187"/>
      <c r="K9" s="187"/>
      <c r="L9" s="187"/>
      <c r="M9" s="187"/>
      <c r="N9" s="187"/>
      <c r="O9" s="187"/>
      <c r="P9" s="9"/>
    </row>
    <row r="10" spans="1:19" ht="15.75" customHeight="1" thickTop="1">
      <c r="A10" s="113" t="s">
        <v>12</v>
      </c>
      <c r="B10" s="100"/>
      <c r="C10" s="199"/>
      <c r="D10" s="199"/>
      <c r="E10" s="199"/>
      <c r="F10" s="199"/>
      <c r="G10" s="199"/>
      <c r="H10" s="199"/>
      <c r="I10" s="101"/>
      <c r="J10" s="117" t="s">
        <v>13</v>
      </c>
      <c r="K10" s="102"/>
      <c r="L10" s="200"/>
      <c r="M10" s="200"/>
      <c r="N10" s="200"/>
      <c r="O10" s="200"/>
      <c r="P10" s="8"/>
      <c r="R10" s="93"/>
    </row>
    <row r="11" spans="1:19" ht="15.75" customHeight="1" thickBot="1">
      <c r="A11" s="21"/>
      <c r="B11" s="20"/>
      <c r="C11" s="186"/>
      <c r="D11" s="186"/>
      <c r="E11" s="186"/>
      <c r="F11" s="186"/>
      <c r="G11" s="186"/>
      <c r="H11" s="186"/>
      <c r="I11" s="21"/>
      <c r="J11" s="187"/>
      <c r="K11" s="187"/>
      <c r="L11" s="187"/>
      <c r="M11" s="187"/>
      <c r="N11" s="187"/>
      <c r="O11" s="187"/>
      <c r="P11" s="8"/>
      <c r="R11" s="93" t="s">
        <v>14</v>
      </c>
    </row>
    <row r="12" spans="1:19" ht="15.75" customHeight="1" thickTop="1" thickBot="1">
      <c r="A12" s="98"/>
      <c r="B12" s="98"/>
      <c r="C12" s="197"/>
      <c r="D12" s="197"/>
      <c r="E12" s="197"/>
      <c r="F12" s="197"/>
      <c r="G12" s="197"/>
      <c r="H12" s="197"/>
      <c r="I12" s="21"/>
      <c r="J12" s="97" t="s">
        <v>15</v>
      </c>
      <c r="K12" s="22"/>
      <c r="L12" s="22"/>
      <c r="M12" s="22"/>
      <c r="N12" s="22"/>
      <c r="O12" s="22"/>
      <c r="P12" s="8"/>
      <c r="R12" s="93" t="s">
        <v>16</v>
      </c>
    </row>
    <row r="13" spans="1:19" ht="15.75" customHeight="1">
      <c r="A13" s="67"/>
      <c r="B13" s="20"/>
      <c r="C13" s="198"/>
      <c r="D13" s="198"/>
      <c r="E13" s="198"/>
      <c r="F13" s="198"/>
      <c r="G13" s="198"/>
      <c r="H13" s="198"/>
      <c r="I13" s="23"/>
      <c r="J13" s="112" t="s">
        <v>17</v>
      </c>
      <c r="K13" s="24"/>
      <c r="L13" s="24"/>
      <c r="M13" s="24"/>
      <c r="N13" s="24"/>
      <c r="O13" s="21"/>
      <c r="P13" s="8"/>
      <c r="R13" s="93" t="s">
        <v>18</v>
      </c>
    </row>
    <row r="14" spans="1:19" ht="15.75" customHeight="1">
      <c r="A14" s="108" t="s">
        <v>19</v>
      </c>
      <c r="C14" s="47"/>
      <c r="D14" s="47"/>
      <c r="E14" s="47"/>
      <c r="F14" s="47"/>
      <c r="G14" s="47"/>
      <c r="H14" s="211" t="s">
        <v>20</v>
      </c>
      <c r="I14" s="212"/>
      <c r="J14" s="213"/>
      <c r="K14" s="44" t="s">
        <v>21</v>
      </c>
      <c r="L14" s="44" t="s">
        <v>22</v>
      </c>
      <c r="M14" s="65" t="s">
        <v>23</v>
      </c>
      <c r="N14" s="26" t="s">
        <v>24</v>
      </c>
      <c r="O14" s="27" t="s">
        <v>25</v>
      </c>
      <c r="P14" s="10"/>
      <c r="Q14" s="68"/>
      <c r="R14" s="44" t="s">
        <v>26</v>
      </c>
      <c r="S14" s="44" t="s">
        <v>27</v>
      </c>
    </row>
    <row r="15" spans="1:19" ht="15.75" customHeight="1">
      <c r="A15" s="138" t="s">
        <v>28</v>
      </c>
      <c r="B15" s="14"/>
      <c r="C15" s="47"/>
      <c r="D15" s="47"/>
      <c r="E15" s="47"/>
      <c r="F15" s="47"/>
      <c r="G15" s="47"/>
      <c r="H15" s="214"/>
      <c r="I15" s="215"/>
      <c r="J15" s="216"/>
      <c r="K15" s="29" t="s">
        <v>29</v>
      </c>
      <c r="L15" s="29" t="s">
        <v>29</v>
      </c>
      <c r="M15" s="28" t="s">
        <v>30</v>
      </c>
      <c r="N15" s="30"/>
      <c r="O15" s="31" t="s">
        <v>31</v>
      </c>
      <c r="P15" s="10"/>
      <c r="Q15" s="68"/>
      <c r="R15" s="29" t="s">
        <v>29</v>
      </c>
      <c r="S15" s="29" t="s">
        <v>29</v>
      </c>
    </row>
    <row r="16" spans="1:19" ht="14.45" customHeight="1">
      <c r="A16" s="47"/>
      <c r="B16" s="47"/>
      <c r="C16" s="47"/>
      <c r="D16" s="47"/>
      <c r="E16" s="47"/>
      <c r="F16" s="188" t="s">
        <v>32</v>
      </c>
      <c r="G16" s="191" t="s">
        <v>28</v>
      </c>
      <c r="H16" s="180" t="s">
        <v>33</v>
      </c>
      <c r="I16" s="181"/>
      <c r="J16" s="182"/>
      <c r="K16" s="41">
        <v>160</v>
      </c>
      <c r="L16" s="42">
        <v>142</v>
      </c>
      <c r="M16" s="43">
        <v>1.2</v>
      </c>
      <c r="N16" s="58"/>
      <c r="O16" s="37">
        <f>N16*M16</f>
        <v>0</v>
      </c>
      <c r="P16" s="10"/>
      <c r="Q16" s="68"/>
      <c r="R16" s="35">
        <v>142</v>
      </c>
      <c r="S16" s="35"/>
    </row>
    <row r="17" spans="1:19" ht="14.45" customHeight="1">
      <c r="A17" s="47"/>
      <c r="B17" s="47"/>
      <c r="C17" s="47"/>
      <c r="D17" s="47"/>
      <c r="E17" s="47"/>
      <c r="F17" s="189"/>
      <c r="G17" s="192"/>
      <c r="H17" s="183" t="s">
        <v>34</v>
      </c>
      <c r="I17" s="184"/>
      <c r="J17" s="185"/>
      <c r="K17" s="34">
        <v>180</v>
      </c>
      <c r="L17" s="35">
        <v>142</v>
      </c>
      <c r="M17" s="36">
        <v>1.2</v>
      </c>
      <c r="N17" s="58"/>
      <c r="O17" s="37">
        <f t="shared" ref="O17:O31" si="0">N17*M17</f>
        <v>0</v>
      </c>
      <c r="P17" s="10"/>
      <c r="Q17" s="68"/>
      <c r="R17" s="35">
        <v>142</v>
      </c>
      <c r="S17" s="35"/>
    </row>
    <row r="18" spans="1:19" ht="14.45" customHeight="1">
      <c r="A18" s="47"/>
      <c r="B18" s="47"/>
      <c r="C18" s="47"/>
      <c r="D18" s="47"/>
      <c r="E18" s="47"/>
      <c r="F18" s="189"/>
      <c r="G18" s="192"/>
      <c r="H18" s="183" t="s">
        <v>35</v>
      </c>
      <c r="I18" s="184"/>
      <c r="J18" s="185"/>
      <c r="K18" s="34">
        <v>200</v>
      </c>
      <c r="L18" s="35">
        <v>172</v>
      </c>
      <c r="M18" s="36">
        <v>1.2</v>
      </c>
      <c r="N18" s="58"/>
      <c r="O18" s="37">
        <f t="shared" si="0"/>
        <v>0</v>
      </c>
      <c r="P18" s="10"/>
      <c r="Q18" s="68"/>
      <c r="R18" s="35">
        <v>172</v>
      </c>
      <c r="S18" s="35"/>
    </row>
    <row r="19" spans="1:19" ht="14.45" customHeight="1">
      <c r="A19" s="47"/>
      <c r="B19" s="47"/>
      <c r="C19" s="47"/>
      <c r="D19" s="47"/>
      <c r="E19" s="47"/>
      <c r="F19" s="189"/>
      <c r="G19" s="192"/>
      <c r="H19" s="183" t="s">
        <v>36</v>
      </c>
      <c r="I19" s="184"/>
      <c r="J19" s="185"/>
      <c r="K19" s="34">
        <v>220</v>
      </c>
      <c r="L19" s="35">
        <v>202</v>
      </c>
      <c r="M19" s="36">
        <v>1.2</v>
      </c>
      <c r="N19" s="58"/>
      <c r="O19" s="37">
        <f t="shared" si="0"/>
        <v>0</v>
      </c>
      <c r="P19" s="10"/>
      <c r="Q19" s="68"/>
      <c r="R19" s="35">
        <v>202</v>
      </c>
      <c r="S19" s="35"/>
    </row>
    <row r="20" spans="1:19" ht="14.45" customHeight="1">
      <c r="A20" s="47"/>
      <c r="B20" s="47"/>
      <c r="C20" s="47"/>
      <c r="D20" s="47"/>
      <c r="E20" s="47"/>
      <c r="F20" s="189"/>
      <c r="G20" s="192"/>
      <c r="H20" s="183" t="s">
        <v>37</v>
      </c>
      <c r="I20" s="184"/>
      <c r="J20" s="185"/>
      <c r="K20" s="34">
        <v>240</v>
      </c>
      <c r="L20" s="35">
        <v>222</v>
      </c>
      <c r="M20" s="36">
        <v>1.2</v>
      </c>
      <c r="N20" s="62"/>
      <c r="O20" s="37">
        <f t="shared" si="0"/>
        <v>0</v>
      </c>
      <c r="P20" s="10"/>
      <c r="Q20" s="68"/>
      <c r="R20" s="61">
        <v>222</v>
      </c>
      <c r="S20" s="61"/>
    </row>
    <row r="21" spans="1:19" ht="14.45" customHeight="1">
      <c r="A21" s="47"/>
      <c r="B21" s="47"/>
      <c r="C21" s="47"/>
      <c r="D21" s="47"/>
      <c r="E21" s="47"/>
      <c r="F21" s="189"/>
      <c r="G21" s="192"/>
      <c r="H21" s="183" t="s">
        <v>38</v>
      </c>
      <c r="I21" s="184"/>
      <c r="J21" s="185"/>
      <c r="K21" s="34">
        <v>260</v>
      </c>
      <c r="L21" s="35">
        <v>222</v>
      </c>
      <c r="M21" s="36">
        <v>1.2</v>
      </c>
      <c r="N21" s="62"/>
      <c r="O21" s="37">
        <f t="shared" si="0"/>
        <v>0</v>
      </c>
      <c r="P21" s="10"/>
      <c r="Q21" s="68"/>
      <c r="R21" s="63">
        <v>222</v>
      </c>
      <c r="S21" s="63"/>
    </row>
    <row r="22" spans="1:19" ht="14.45" customHeight="1">
      <c r="A22" s="47"/>
      <c r="B22" s="47"/>
      <c r="C22" s="47"/>
      <c r="D22" s="47"/>
      <c r="E22" s="47"/>
      <c r="F22" s="189"/>
      <c r="G22" s="192"/>
      <c r="H22" s="183" t="s">
        <v>39</v>
      </c>
      <c r="I22" s="184"/>
      <c r="J22" s="185"/>
      <c r="K22" s="34">
        <v>280</v>
      </c>
      <c r="L22" s="35">
        <v>254</v>
      </c>
      <c r="M22" s="36">
        <v>1.2</v>
      </c>
      <c r="N22" s="62"/>
      <c r="O22" s="37">
        <f t="shared" si="0"/>
        <v>0</v>
      </c>
      <c r="P22" s="10"/>
      <c r="Q22" s="68"/>
      <c r="R22" s="32">
        <v>112</v>
      </c>
      <c r="S22" s="32">
        <v>142</v>
      </c>
    </row>
    <row r="23" spans="1:19" ht="14.45" customHeight="1">
      <c r="A23" s="108" t="s">
        <v>19</v>
      </c>
      <c r="B23" s="47"/>
      <c r="C23" s="47"/>
      <c r="D23" s="47"/>
      <c r="E23" s="47"/>
      <c r="F23" s="189"/>
      <c r="G23" s="192"/>
      <c r="H23" s="183" t="s">
        <v>40</v>
      </c>
      <c r="I23" s="184"/>
      <c r="J23" s="185"/>
      <c r="K23" s="34">
        <v>300</v>
      </c>
      <c r="L23" s="35">
        <v>284</v>
      </c>
      <c r="M23" s="36">
        <v>1.2</v>
      </c>
      <c r="N23" s="58"/>
      <c r="O23" s="37">
        <f t="shared" si="0"/>
        <v>0</v>
      </c>
      <c r="P23" s="10"/>
      <c r="Q23" s="68"/>
      <c r="R23" s="35">
        <v>142</v>
      </c>
      <c r="S23" s="35">
        <v>142</v>
      </c>
    </row>
    <row r="24" spans="1:19" ht="14.45" customHeight="1">
      <c r="A24" s="138" t="s">
        <v>41</v>
      </c>
      <c r="B24" s="47"/>
      <c r="C24" s="47"/>
      <c r="D24" s="47"/>
      <c r="E24" s="47"/>
      <c r="F24" s="189"/>
      <c r="G24" s="192"/>
      <c r="H24" s="183" t="s">
        <v>42</v>
      </c>
      <c r="I24" s="184"/>
      <c r="J24" s="185"/>
      <c r="K24" s="34">
        <v>320</v>
      </c>
      <c r="L24" s="35">
        <v>284</v>
      </c>
      <c r="M24" s="36">
        <v>1.2</v>
      </c>
      <c r="N24" s="58"/>
      <c r="O24" s="37">
        <f t="shared" si="0"/>
        <v>0</v>
      </c>
      <c r="P24" s="11"/>
      <c r="Q24" s="68"/>
      <c r="R24" s="35">
        <v>142</v>
      </c>
      <c r="S24" s="35">
        <v>142</v>
      </c>
    </row>
    <row r="25" spans="1:19" ht="14.45" customHeight="1">
      <c r="A25" s="138" t="s">
        <v>43</v>
      </c>
      <c r="B25" s="47"/>
      <c r="C25" s="47"/>
      <c r="D25" s="47"/>
      <c r="E25" s="47"/>
      <c r="F25" s="189"/>
      <c r="G25" s="192"/>
      <c r="H25" s="183" t="s">
        <v>44</v>
      </c>
      <c r="I25" s="184"/>
      <c r="J25" s="185"/>
      <c r="K25" s="34">
        <v>340</v>
      </c>
      <c r="L25" s="35">
        <v>314</v>
      </c>
      <c r="M25" s="36">
        <v>1.2</v>
      </c>
      <c r="N25" s="58"/>
      <c r="O25" s="37">
        <f t="shared" si="0"/>
        <v>0</v>
      </c>
      <c r="P25" s="11"/>
      <c r="Q25" s="68"/>
      <c r="R25" s="35">
        <v>172</v>
      </c>
      <c r="S25" s="35">
        <v>142</v>
      </c>
    </row>
    <row r="26" spans="1:19" ht="14.45" customHeight="1">
      <c r="A26" s="138"/>
      <c r="B26" s="47"/>
      <c r="C26" s="47"/>
      <c r="D26" s="47"/>
      <c r="E26" s="47"/>
      <c r="F26" s="189"/>
      <c r="G26" s="192"/>
      <c r="H26" s="183" t="s">
        <v>45</v>
      </c>
      <c r="I26" s="184"/>
      <c r="J26" s="185"/>
      <c r="K26" s="34">
        <v>360</v>
      </c>
      <c r="L26" s="35">
        <v>344</v>
      </c>
      <c r="M26" s="36">
        <v>1.2</v>
      </c>
      <c r="N26" s="58"/>
      <c r="O26" s="37">
        <f t="shared" si="0"/>
        <v>0</v>
      </c>
      <c r="P26" s="10"/>
      <c r="Q26" s="68"/>
      <c r="R26" s="35">
        <v>172</v>
      </c>
      <c r="S26" s="35">
        <v>172</v>
      </c>
    </row>
    <row r="27" spans="1:19" ht="14.45" customHeight="1">
      <c r="A27" s="47"/>
      <c r="B27" s="47"/>
      <c r="C27" s="47"/>
      <c r="D27" s="47"/>
      <c r="E27" s="47"/>
      <c r="F27" s="189"/>
      <c r="G27" s="192"/>
      <c r="H27" s="183" t="s">
        <v>46</v>
      </c>
      <c r="I27" s="184"/>
      <c r="J27" s="185"/>
      <c r="K27" s="34">
        <v>380</v>
      </c>
      <c r="L27" s="35">
        <v>364</v>
      </c>
      <c r="M27" s="36">
        <v>1.2</v>
      </c>
      <c r="N27" s="58"/>
      <c r="O27" s="37">
        <f t="shared" si="0"/>
        <v>0</v>
      </c>
      <c r="P27" s="10"/>
      <c r="Q27" s="68"/>
      <c r="R27" s="35">
        <v>222</v>
      </c>
      <c r="S27" s="35">
        <v>142</v>
      </c>
    </row>
    <row r="28" spans="1:19" ht="14.45" customHeight="1">
      <c r="A28" s="47"/>
      <c r="B28" s="47"/>
      <c r="C28" s="47"/>
      <c r="D28" s="47"/>
      <c r="E28" s="47"/>
      <c r="F28" s="189"/>
      <c r="G28" s="192"/>
      <c r="H28" s="183" t="s">
        <v>47</v>
      </c>
      <c r="I28" s="184"/>
      <c r="J28" s="185"/>
      <c r="K28" s="34">
        <v>400</v>
      </c>
      <c r="L28" s="35">
        <v>364</v>
      </c>
      <c r="M28" s="36">
        <v>1.2</v>
      </c>
      <c r="N28" s="58"/>
      <c r="O28" s="37">
        <f t="shared" si="0"/>
        <v>0</v>
      </c>
      <c r="P28" s="10"/>
      <c r="Q28" s="68"/>
      <c r="R28" s="35">
        <v>222</v>
      </c>
      <c r="S28" s="35">
        <v>142</v>
      </c>
    </row>
    <row r="29" spans="1:19" ht="14.45" customHeight="1">
      <c r="A29" s="47"/>
      <c r="B29" s="47"/>
      <c r="C29" s="47"/>
      <c r="D29" s="47"/>
      <c r="E29" s="47"/>
      <c r="F29" s="189"/>
      <c r="G29" s="192"/>
      <c r="H29" s="183" t="s">
        <v>48</v>
      </c>
      <c r="I29" s="184"/>
      <c r="J29" s="185"/>
      <c r="K29" s="34">
        <v>420</v>
      </c>
      <c r="L29" s="35">
        <v>394</v>
      </c>
      <c r="M29" s="36">
        <v>1.2</v>
      </c>
      <c r="N29" s="58"/>
      <c r="O29" s="37">
        <f t="shared" si="0"/>
        <v>0</v>
      </c>
      <c r="P29" s="10"/>
      <c r="Q29" s="68"/>
      <c r="R29" s="35">
        <v>222</v>
      </c>
      <c r="S29" s="35">
        <v>172</v>
      </c>
    </row>
    <row r="30" spans="1:19" ht="14.45" customHeight="1">
      <c r="A30" s="47"/>
      <c r="B30" s="47"/>
      <c r="C30" s="47"/>
      <c r="D30" s="47"/>
      <c r="E30" s="139"/>
      <c r="F30" s="189"/>
      <c r="G30" s="192"/>
      <c r="H30" s="183" t="s">
        <v>49</v>
      </c>
      <c r="I30" s="184"/>
      <c r="J30" s="185"/>
      <c r="K30" s="34">
        <v>440</v>
      </c>
      <c r="L30" s="35">
        <v>394</v>
      </c>
      <c r="M30" s="36">
        <v>1.2</v>
      </c>
      <c r="N30" s="59"/>
      <c r="O30" s="37">
        <f t="shared" si="0"/>
        <v>0</v>
      </c>
      <c r="P30" s="10"/>
      <c r="Q30" s="68"/>
      <c r="R30" s="42">
        <v>222</v>
      </c>
      <c r="S30" s="42">
        <v>172</v>
      </c>
    </row>
    <row r="31" spans="1:19" ht="14.45" customHeight="1">
      <c r="A31" s="47"/>
      <c r="B31" s="47"/>
      <c r="C31" s="47"/>
      <c r="D31" s="47"/>
      <c r="E31" s="47"/>
      <c r="F31" s="190"/>
      <c r="G31" s="193"/>
      <c r="H31" s="194" t="s">
        <v>50</v>
      </c>
      <c r="I31" s="195"/>
      <c r="J31" s="196"/>
      <c r="K31" s="82">
        <v>460</v>
      </c>
      <c r="L31" s="83">
        <v>444</v>
      </c>
      <c r="M31" s="84">
        <v>1.2</v>
      </c>
      <c r="N31" s="60"/>
      <c r="O31" s="87">
        <f t="shared" si="0"/>
        <v>0</v>
      </c>
      <c r="P31" s="10"/>
      <c r="Q31" s="68"/>
      <c r="R31" s="39">
        <v>222</v>
      </c>
      <c r="S31" s="39">
        <v>222</v>
      </c>
    </row>
    <row r="32" spans="1:19">
      <c r="A32" s="47"/>
      <c r="B32" s="47"/>
      <c r="C32" s="47"/>
      <c r="D32" s="47"/>
      <c r="E32" s="47"/>
      <c r="F32" s="17"/>
      <c r="G32" s="17"/>
      <c r="H32" s="80"/>
      <c r="I32" s="80"/>
      <c r="J32" s="81"/>
      <c r="K32" s="17"/>
      <c r="L32" s="17"/>
      <c r="M32" s="17"/>
      <c r="N32" s="17"/>
      <c r="P32" s="10"/>
      <c r="Q32" s="68"/>
      <c r="R32" s="17"/>
      <c r="S32" s="17"/>
    </row>
    <row r="33" spans="1:19" ht="14.45" customHeight="1">
      <c r="A33" s="108" t="s">
        <v>51</v>
      </c>
      <c r="B33" s="47"/>
      <c r="C33" s="47"/>
      <c r="D33" s="47"/>
      <c r="E33" s="47"/>
      <c r="F33" s="188" t="s">
        <v>32</v>
      </c>
      <c r="G33" s="191" t="s">
        <v>41</v>
      </c>
      <c r="H33" s="180" t="s">
        <v>52</v>
      </c>
      <c r="I33" s="181"/>
      <c r="J33" s="182"/>
      <c r="K33" s="85">
        <v>240</v>
      </c>
      <c r="L33" s="86">
        <v>224</v>
      </c>
      <c r="M33" s="70">
        <v>1.2</v>
      </c>
      <c r="N33" s="71"/>
      <c r="O33" s="72">
        <f>N33*M33</f>
        <v>0</v>
      </c>
      <c r="P33" s="10"/>
      <c r="R33" s="109">
        <v>112</v>
      </c>
      <c r="S33" s="109">
        <v>112</v>
      </c>
    </row>
    <row r="34" spans="1:19" ht="14.45" customHeight="1">
      <c r="A34" s="108"/>
      <c r="B34" s="47"/>
      <c r="C34" s="14"/>
      <c r="D34" s="17"/>
      <c r="E34" s="17"/>
      <c r="F34" s="189"/>
      <c r="G34" s="192"/>
      <c r="H34" s="183" t="s">
        <v>53</v>
      </c>
      <c r="I34" s="184"/>
      <c r="J34" s="185"/>
      <c r="K34" s="34">
        <v>260</v>
      </c>
      <c r="L34" s="35">
        <v>224</v>
      </c>
      <c r="M34" s="33">
        <v>1.2</v>
      </c>
      <c r="N34" s="57"/>
      <c r="O34" s="37">
        <f t="shared" ref="O34:O44" si="1">N34*M34</f>
        <v>0</v>
      </c>
      <c r="P34" s="10"/>
      <c r="R34" s="32">
        <v>112</v>
      </c>
      <c r="S34" s="32">
        <v>112</v>
      </c>
    </row>
    <row r="35" spans="1:19" ht="14.45" customHeight="1">
      <c r="A35" s="47"/>
      <c r="B35" s="47"/>
      <c r="C35" s="108"/>
      <c r="D35" s="47"/>
      <c r="E35" s="47"/>
      <c r="F35" s="189"/>
      <c r="G35" s="192"/>
      <c r="H35" s="183" t="s">
        <v>54</v>
      </c>
      <c r="I35" s="184"/>
      <c r="J35" s="185"/>
      <c r="K35" s="34">
        <v>280</v>
      </c>
      <c r="L35" s="35">
        <v>254</v>
      </c>
      <c r="M35" s="33">
        <v>1.2</v>
      </c>
      <c r="N35" s="57"/>
      <c r="O35" s="37">
        <f t="shared" si="1"/>
        <v>0</v>
      </c>
      <c r="P35" s="10"/>
      <c r="R35" s="32">
        <v>112</v>
      </c>
      <c r="S35" s="32">
        <v>142</v>
      </c>
    </row>
    <row r="36" spans="1:19" ht="14.45" customHeight="1">
      <c r="A36" s="47"/>
      <c r="B36" s="47"/>
      <c r="C36" s="47"/>
      <c r="D36" s="47"/>
      <c r="E36" s="47"/>
      <c r="F36" s="189"/>
      <c r="G36" s="192"/>
      <c r="H36" s="183" t="s">
        <v>55</v>
      </c>
      <c r="I36" s="184"/>
      <c r="J36" s="185"/>
      <c r="K36" s="34">
        <v>300</v>
      </c>
      <c r="L36" s="35">
        <v>284</v>
      </c>
      <c r="M36" s="36">
        <v>1.2</v>
      </c>
      <c r="N36" s="58"/>
      <c r="O36" s="37">
        <f t="shared" si="1"/>
        <v>0</v>
      </c>
      <c r="P36" s="10"/>
      <c r="R36" s="35">
        <v>142</v>
      </c>
      <c r="S36" s="35">
        <v>142</v>
      </c>
    </row>
    <row r="37" spans="1:19" ht="14.45" customHeight="1">
      <c r="A37" s="47"/>
      <c r="B37" s="47"/>
      <c r="C37" s="47"/>
      <c r="D37" s="47"/>
      <c r="E37" s="47"/>
      <c r="F37" s="189"/>
      <c r="G37" s="192"/>
      <c r="H37" s="183" t="s">
        <v>56</v>
      </c>
      <c r="I37" s="184"/>
      <c r="J37" s="185"/>
      <c r="K37" s="34">
        <v>320</v>
      </c>
      <c r="L37" s="35">
        <v>284</v>
      </c>
      <c r="M37" s="36">
        <v>1.2</v>
      </c>
      <c r="N37" s="58"/>
      <c r="O37" s="37">
        <f t="shared" si="1"/>
        <v>0</v>
      </c>
      <c r="P37" s="10"/>
      <c r="R37" s="35">
        <v>142</v>
      </c>
      <c r="S37" s="35">
        <v>142</v>
      </c>
    </row>
    <row r="38" spans="1:19" ht="14.45" customHeight="1">
      <c r="A38" s="47"/>
      <c r="B38" s="47"/>
      <c r="C38" s="47"/>
      <c r="D38" s="47"/>
      <c r="E38" s="47"/>
      <c r="F38" s="189"/>
      <c r="G38" s="192"/>
      <c r="H38" s="183" t="s">
        <v>57</v>
      </c>
      <c r="I38" s="184"/>
      <c r="J38" s="185"/>
      <c r="K38" s="34">
        <v>340</v>
      </c>
      <c r="L38" s="35">
        <v>314</v>
      </c>
      <c r="M38" s="36">
        <v>1.2</v>
      </c>
      <c r="N38" s="58"/>
      <c r="O38" s="37">
        <f t="shared" si="1"/>
        <v>0</v>
      </c>
      <c r="P38" s="10"/>
      <c r="R38" s="35">
        <v>172</v>
      </c>
      <c r="S38" s="35">
        <v>142</v>
      </c>
    </row>
    <row r="39" spans="1:19" ht="14.45" customHeight="1">
      <c r="A39" s="47"/>
      <c r="B39" s="47"/>
      <c r="C39" s="47"/>
      <c r="D39" s="47"/>
      <c r="E39" s="47"/>
      <c r="F39" s="189"/>
      <c r="G39" s="192"/>
      <c r="H39" s="183" t="s">
        <v>58</v>
      </c>
      <c r="I39" s="184"/>
      <c r="J39" s="185"/>
      <c r="K39" s="34">
        <v>360</v>
      </c>
      <c r="L39" s="35">
        <v>344</v>
      </c>
      <c r="M39" s="36">
        <v>1.2</v>
      </c>
      <c r="N39" s="58"/>
      <c r="O39" s="37">
        <f>N39*M39</f>
        <v>0</v>
      </c>
      <c r="P39" s="10"/>
      <c r="R39" s="35">
        <v>172</v>
      </c>
      <c r="S39" s="35">
        <v>172</v>
      </c>
    </row>
    <row r="40" spans="1:19" ht="14.45" customHeight="1">
      <c r="A40" s="47"/>
      <c r="B40" s="47"/>
      <c r="C40" s="47"/>
      <c r="D40" s="47"/>
      <c r="E40" s="47"/>
      <c r="F40" s="189"/>
      <c r="G40" s="192"/>
      <c r="H40" s="183" t="s">
        <v>59</v>
      </c>
      <c r="I40" s="184"/>
      <c r="J40" s="185"/>
      <c r="K40" s="34">
        <v>380</v>
      </c>
      <c r="L40" s="35">
        <v>364</v>
      </c>
      <c r="M40" s="36">
        <v>1.2</v>
      </c>
      <c r="N40" s="58"/>
      <c r="O40" s="37">
        <f>N40*M40</f>
        <v>0</v>
      </c>
      <c r="P40" s="10"/>
      <c r="R40" s="35">
        <v>222</v>
      </c>
      <c r="S40" s="35">
        <v>142</v>
      </c>
    </row>
    <row r="41" spans="1:19" ht="14.45" customHeight="1">
      <c r="A41" s="108" t="s">
        <v>60</v>
      </c>
      <c r="B41" s="47"/>
      <c r="C41" s="47"/>
      <c r="D41" s="47"/>
      <c r="E41" s="47"/>
      <c r="F41" s="189"/>
      <c r="G41" s="192"/>
      <c r="H41" s="183" t="s">
        <v>61</v>
      </c>
      <c r="I41" s="184"/>
      <c r="J41" s="185"/>
      <c r="K41" s="34">
        <v>400</v>
      </c>
      <c r="L41" s="35">
        <v>364</v>
      </c>
      <c r="M41" s="36">
        <v>1.2</v>
      </c>
      <c r="N41" s="58"/>
      <c r="O41" s="37">
        <f t="shared" si="1"/>
        <v>0</v>
      </c>
      <c r="P41" s="10"/>
      <c r="R41" s="35">
        <v>222</v>
      </c>
      <c r="S41" s="35">
        <v>142</v>
      </c>
    </row>
    <row r="42" spans="1:19" ht="14.45" customHeight="1">
      <c r="A42" s="140" t="s">
        <v>62</v>
      </c>
      <c r="B42" s="47"/>
      <c r="C42" s="47"/>
      <c r="D42" s="47"/>
      <c r="E42" s="47"/>
      <c r="F42" s="189"/>
      <c r="G42" s="192"/>
      <c r="H42" s="183" t="s">
        <v>63</v>
      </c>
      <c r="I42" s="184"/>
      <c r="J42" s="185"/>
      <c r="K42" s="34">
        <v>420</v>
      </c>
      <c r="L42" s="35">
        <v>394</v>
      </c>
      <c r="M42" s="36">
        <v>1.2</v>
      </c>
      <c r="N42" s="58"/>
      <c r="O42" s="37">
        <f t="shared" si="1"/>
        <v>0</v>
      </c>
      <c r="P42" s="10"/>
      <c r="R42" s="35">
        <v>222</v>
      </c>
      <c r="S42" s="35">
        <v>172</v>
      </c>
    </row>
    <row r="43" spans="1:19" ht="14.45" customHeight="1">
      <c r="A43" s="219" t="s">
        <v>64</v>
      </c>
      <c r="B43" s="219"/>
      <c r="C43" s="219"/>
      <c r="D43" s="219"/>
      <c r="E43" s="219"/>
      <c r="F43" s="189"/>
      <c r="G43" s="192"/>
      <c r="H43" s="183" t="s">
        <v>65</v>
      </c>
      <c r="I43" s="184"/>
      <c r="J43" s="185"/>
      <c r="K43" s="34">
        <v>440</v>
      </c>
      <c r="L43" s="35">
        <v>394</v>
      </c>
      <c r="M43" s="43">
        <v>1.2</v>
      </c>
      <c r="N43" s="59"/>
      <c r="O43" s="37">
        <f t="shared" si="1"/>
        <v>0</v>
      </c>
      <c r="P43" s="10"/>
      <c r="R43" s="35">
        <v>222</v>
      </c>
      <c r="S43" s="35">
        <v>172</v>
      </c>
    </row>
    <row r="44" spans="1:19" ht="14.45" customHeight="1">
      <c r="A44" s="122" t="s">
        <v>66</v>
      </c>
      <c r="B44" s="47"/>
      <c r="C44" s="47"/>
      <c r="D44" s="47"/>
      <c r="E44" s="47"/>
      <c r="F44" s="190"/>
      <c r="G44" s="193"/>
      <c r="H44" s="194" t="s">
        <v>67</v>
      </c>
      <c r="I44" s="195"/>
      <c r="J44" s="196"/>
      <c r="K44" s="82">
        <v>460</v>
      </c>
      <c r="L44" s="83">
        <v>444</v>
      </c>
      <c r="M44" s="40">
        <v>1.2</v>
      </c>
      <c r="N44" s="60"/>
      <c r="O44" s="87">
        <f t="shared" si="1"/>
        <v>0</v>
      </c>
      <c r="P44" s="10"/>
      <c r="R44" s="110">
        <v>222</v>
      </c>
      <c r="S44" s="110">
        <v>222</v>
      </c>
    </row>
    <row r="45" spans="1:19" ht="6" customHeight="1">
      <c r="A45" s="219" t="s">
        <v>68</v>
      </c>
      <c r="B45" s="219"/>
      <c r="C45" s="219"/>
      <c r="D45" s="219"/>
      <c r="E45" s="219"/>
      <c r="F45" s="45"/>
      <c r="G45" s="45"/>
      <c r="H45" s="81"/>
      <c r="I45" s="74"/>
      <c r="J45" s="74"/>
      <c r="K45" s="17"/>
      <c r="L45" s="25"/>
      <c r="M45" s="46"/>
      <c r="N45" s="45"/>
      <c r="O45" s="12"/>
      <c r="P45" s="10"/>
      <c r="Q45" s="68"/>
    </row>
    <row r="46" spans="1:19" ht="19.5" customHeight="1">
      <c r="A46" s="219"/>
      <c r="B46" s="219"/>
      <c r="C46" s="219"/>
      <c r="D46" s="219"/>
      <c r="E46" s="219"/>
      <c r="F46" s="141" t="s">
        <v>69</v>
      </c>
      <c r="G46" s="142"/>
      <c r="H46" s="143"/>
      <c r="I46" s="143"/>
      <c r="J46" s="143"/>
      <c r="K46" s="144"/>
      <c r="L46" s="145"/>
      <c r="M46" s="146"/>
      <c r="N46" s="217"/>
      <c r="O46" s="218"/>
      <c r="P46" s="10"/>
      <c r="Q46" s="68"/>
    </row>
    <row r="47" spans="1:19" ht="23.45" customHeight="1">
      <c r="A47" s="132"/>
      <c r="B47" s="132"/>
      <c r="C47" s="132"/>
      <c r="D47" s="132"/>
      <c r="E47" s="132"/>
      <c r="F47" s="45"/>
      <c r="G47" s="45"/>
      <c r="H47" s="81"/>
      <c r="I47" s="74"/>
      <c r="J47" s="74"/>
      <c r="K47" s="17"/>
      <c r="L47" s="25"/>
      <c r="M47" s="46"/>
      <c r="N47" s="45"/>
      <c r="O47" s="12"/>
      <c r="P47" s="10"/>
      <c r="Q47" s="68"/>
    </row>
    <row r="48" spans="1:19" ht="15.75" customHeight="1">
      <c r="A48" s="122"/>
      <c r="B48" s="123"/>
      <c r="C48" s="123"/>
      <c r="D48" s="123"/>
      <c r="E48" s="123"/>
      <c r="F48" s="223" t="s">
        <v>71</v>
      </c>
      <c r="G48" s="224"/>
      <c r="H48" s="224"/>
      <c r="I48" s="224"/>
      <c r="J48" s="225"/>
      <c r="K48" s="44" t="s">
        <v>21</v>
      </c>
      <c r="L48" s="44" t="s">
        <v>72</v>
      </c>
      <c r="M48" s="65" t="s">
        <v>25</v>
      </c>
      <c r="N48" s="26" t="s">
        <v>24</v>
      </c>
      <c r="O48" s="27" t="s">
        <v>25</v>
      </c>
      <c r="P48" s="10"/>
      <c r="Q48" s="68"/>
      <c r="R48" s="68" t="s">
        <v>73</v>
      </c>
    </row>
    <row r="49" spans="1:20" ht="18" customHeight="1">
      <c r="A49" s="222" t="s">
        <v>74</v>
      </c>
      <c r="B49" s="222"/>
      <c r="C49" s="222"/>
      <c r="D49" s="124"/>
      <c r="E49" s="124"/>
      <c r="F49" s="226"/>
      <c r="G49" s="227"/>
      <c r="H49" s="227"/>
      <c r="I49" s="227"/>
      <c r="J49" s="228"/>
      <c r="K49" s="29" t="s">
        <v>29</v>
      </c>
      <c r="L49" s="29" t="s">
        <v>29</v>
      </c>
      <c r="M49" s="28" t="s">
        <v>30</v>
      </c>
      <c r="N49" s="30"/>
      <c r="O49" s="31" t="s">
        <v>75</v>
      </c>
      <c r="P49" s="10"/>
      <c r="Q49" s="68"/>
      <c r="R49" s="93" t="s">
        <v>76</v>
      </c>
    </row>
    <row r="50" spans="1:20" ht="18" customHeight="1">
      <c r="A50" s="222"/>
      <c r="B50" s="222"/>
      <c r="C50" s="222"/>
      <c r="D50" s="124"/>
      <c r="E50" s="124"/>
      <c r="F50" s="229" t="s">
        <v>77</v>
      </c>
      <c r="G50" s="230"/>
      <c r="H50" s="230"/>
      <c r="I50" s="230"/>
      <c r="J50" s="231"/>
      <c r="K50" s="75" t="s">
        <v>78</v>
      </c>
      <c r="L50" s="76" t="s">
        <v>79</v>
      </c>
      <c r="M50" s="77">
        <v>2</v>
      </c>
      <c r="N50" s="78"/>
      <c r="O50" s="79">
        <f>N50*M50</f>
        <v>0</v>
      </c>
      <c r="P50" s="10"/>
      <c r="Q50" s="68"/>
      <c r="R50" s="94" t="s">
        <v>80</v>
      </c>
      <c r="S50" s="75" t="s">
        <v>81</v>
      </c>
      <c r="T50" s="76" t="s">
        <v>82</v>
      </c>
    </row>
    <row r="51" spans="1:20" ht="9.6" customHeight="1">
      <c r="A51" s="222"/>
      <c r="B51" s="222"/>
      <c r="C51" s="222"/>
      <c r="D51" s="124"/>
      <c r="E51" s="124"/>
      <c r="F51" s="232"/>
      <c r="G51" s="232"/>
      <c r="H51" s="232"/>
      <c r="I51" s="232"/>
      <c r="J51" s="232"/>
      <c r="K51" s="133"/>
      <c r="L51" s="134"/>
      <c r="M51" s="135"/>
      <c r="N51" s="136"/>
      <c r="O51" s="137"/>
      <c r="P51" s="10"/>
      <c r="Q51" s="68"/>
      <c r="R51" s="94"/>
      <c r="S51" s="82"/>
      <c r="T51" s="129"/>
    </row>
    <row r="52" spans="1:20" ht="15.75" customHeight="1">
      <c r="A52" s="222"/>
      <c r="B52" s="222"/>
      <c r="C52" s="222"/>
      <c r="D52" s="123"/>
      <c r="E52" s="123"/>
      <c r="F52" s="125" t="s">
        <v>83</v>
      </c>
      <c r="G52" s="126"/>
      <c r="H52" s="126"/>
      <c r="I52" s="230" t="s">
        <v>84</v>
      </c>
      <c r="J52" s="231"/>
      <c r="K52" s="73" t="s">
        <v>85</v>
      </c>
      <c r="L52" s="38">
        <v>150</v>
      </c>
      <c r="M52" s="66">
        <v>2</v>
      </c>
      <c r="N52" s="64"/>
      <c r="O52" s="89">
        <f>N52*M52</f>
        <v>0</v>
      </c>
      <c r="P52" s="10"/>
      <c r="R52" s="94" t="s">
        <v>86</v>
      </c>
      <c r="S52" s="73" t="s">
        <v>81</v>
      </c>
      <c r="T52" s="38" t="s">
        <v>82</v>
      </c>
    </row>
    <row r="53" spans="1:20" ht="15.75" customHeight="1">
      <c r="A53" s="222"/>
      <c r="B53" s="222"/>
      <c r="C53" s="222"/>
      <c r="D53" s="123"/>
      <c r="E53" s="123"/>
      <c r="F53" s="127"/>
      <c r="G53" s="128"/>
      <c r="H53" s="233" t="s">
        <v>87</v>
      </c>
      <c r="I53" s="234"/>
      <c r="J53" s="235"/>
      <c r="K53" s="38">
        <v>30</v>
      </c>
      <c r="L53" s="73" t="s">
        <v>85</v>
      </c>
      <c r="M53" s="66">
        <v>2.5</v>
      </c>
      <c r="N53" s="64"/>
      <c r="O53" s="88">
        <f>N53*M53</f>
        <v>0</v>
      </c>
      <c r="P53" s="10"/>
      <c r="Q53" s="68"/>
      <c r="R53" s="94" t="s">
        <v>87</v>
      </c>
      <c r="S53" s="73" t="s">
        <v>88</v>
      </c>
      <c r="T53" s="73" t="s">
        <v>89</v>
      </c>
    </row>
    <row r="54" spans="1:20" ht="15.75" customHeight="1">
      <c r="A54" s="130"/>
      <c r="B54" s="130"/>
      <c r="C54" s="130"/>
      <c r="D54" s="47"/>
      <c r="E54" s="47"/>
      <c r="F54" s="131"/>
      <c r="G54" s="47"/>
      <c r="K54" s="90"/>
      <c r="N54" s="47"/>
      <c r="O54" s="91" t="s">
        <v>90</v>
      </c>
      <c r="P54" s="10"/>
      <c r="Q54" s="68"/>
      <c r="S54" s="15">
        <v>0</v>
      </c>
    </row>
    <row r="55" spans="1:20" ht="11.25" customHeight="1">
      <c r="A55" s="220"/>
      <c r="B55" s="220"/>
      <c r="C55" s="220"/>
      <c r="D55" s="220"/>
      <c r="E55" s="220"/>
      <c r="F55" s="221"/>
      <c r="G55" s="221"/>
      <c r="H55" s="221"/>
      <c r="I55" s="221"/>
      <c r="J55" s="221"/>
      <c r="K55" s="221"/>
      <c r="L55" s="13"/>
      <c r="M55" s="46"/>
      <c r="O55" s="12"/>
      <c r="P55" s="10"/>
      <c r="Q55" s="68"/>
    </row>
    <row r="56" spans="1:20" ht="15.75" customHeight="1">
      <c r="A56" s="220"/>
      <c r="B56" s="220"/>
      <c r="C56" s="220"/>
      <c r="D56" s="220"/>
      <c r="E56" s="220"/>
      <c r="F56" s="96" t="s">
        <v>91</v>
      </c>
      <c r="G56" s="95"/>
      <c r="H56" s="95"/>
      <c r="I56" s="95"/>
      <c r="J56" s="95"/>
      <c r="K56" s="95"/>
      <c r="L56" s="17"/>
      <c r="M56" s="47"/>
      <c r="N56" s="47"/>
      <c r="O56" s="47"/>
      <c r="P56" s="10"/>
      <c r="Q56" s="68"/>
    </row>
    <row r="57" spans="1:20" ht="26.25" customHeight="1">
      <c r="A57" s="220"/>
      <c r="B57" s="220"/>
      <c r="C57" s="220"/>
      <c r="D57" s="220"/>
      <c r="E57" s="220"/>
      <c r="F57" s="121" t="s">
        <v>92</v>
      </c>
      <c r="G57" s="91"/>
      <c r="H57" s="91"/>
      <c r="I57" s="95"/>
      <c r="J57" s="111" t="s">
        <v>126</v>
      </c>
      <c r="L57" s="17"/>
      <c r="M57" s="17"/>
      <c r="N57" s="17"/>
      <c r="P57" s="12"/>
      <c r="Q57" s="68"/>
    </row>
    <row r="58" spans="1:20" s="15" customFormat="1" ht="47.25" customHeight="1">
      <c r="F58" s="48"/>
      <c r="G58" s="48"/>
      <c r="H58" s="49"/>
      <c r="K58" s="49"/>
      <c r="L58" s="49"/>
      <c r="M58" s="50"/>
      <c r="N58" s="50"/>
      <c r="O58" s="50"/>
      <c r="P58" s="2"/>
      <c r="Q58" s="69"/>
    </row>
    <row r="59" spans="1:20" s="15" customFormat="1" ht="45.75" customHeight="1">
      <c r="A59" s="120"/>
      <c r="B59" s="92"/>
      <c r="C59" s="92"/>
      <c r="D59" s="92"/>
      <c r="E59" s="92"/>
      <c r="P59" s="2"/>
      <c r="Q59" s="2"/>
    </row>
    <row r="60" spans="1:20" s="15" customFormat="1" ht="15.75" customHeight="1">
      <c r="A60" s="51"/>
      <c r="B60" s="51"/>
      <c r="C60" s="51"/>
      <c r="D60" s="52"/>
      <c r="E60" s="53"/>
      <c r="F60" s="54"/>
      <c r="G60" s="53"/>
      <c r="H60" s="51"/>
      <c r="I60" s="49"/>
      <c r="J60" s="49"/>
      <c r="K60" s="49"/>
      <c r="L60" s="49"/>
      <c r="M60" s="51"/>
      <c r="N60" s="51"/>
      <c r="O60" s="51"/>
      <c r="P60" s="3"/>
      <c r="Q60" s="3"/>
    </row>
    <row r="61" spans="1:20" s="15" customFormat="1" ht="15.75" customHeight="1">
      <c r="A61" s="3"/>
      <c r="B61" s="3"/>
      <c r="C61" s="3"/>
      <c r="D61" s="52"/>
      <c r="E61" s="53"/>
      <c r="F61" s="54"/>
      <c r="G61" s="53"/>
      <c r="H61" s="3"/>
      <c r="I61" s="49"/>
      <c r="J61" s="49"/>
      <c r="K61" s="49"/>
      <c r="L61" s="49"/>
      <c r="M61" s="3"/>
      <c r="N61" s="3"/>
      <c r="O61" s="3"/>
      <c r="P61" s="3"/>
      <c r="Q61" s="3"/>
    </row>
    <row r="62" spans="1:20" s="15" customFormat="1" ht="11.25" customHeight="1">
      <c r="A62" s="55"/>
      <c r="B62" s="3"/>
      <c r="C62" s="3"/>
      <c r="D62" s="55"/>
      <c r="E62" s="3"/>
      <c r="F62" s="3"/>
      <c r="G62" s="3"/>
      <c r="H62" s="56"/>
      <c r="I62" s="49"/>
      <c r="J62" s="49"/>
      <c r="K62" s="49"/>
      <c r="L62" s="49"/>
      <c r="M62" s="3"/>
      <c r="P62" s="3"/>
      <c r="Q62" s="3"/>
    </row>
    <row r="63" spans="1:20" s="15" customFormat="1" ht="15.75" customHeight="1">
      <c r="P63" s="3"/>
      <c r="Q63" s="3"/>
    </row>
    <row r="64" spans="1:20" s="15" customFormat="1">
      <c r="P64" s="3"/>
      <c r="Q64" s="3"/>
    </row>
    <row r="65" spans="16:17" s="15" customFormat="1">
      <c r="P65" s="3"/>
      <c r="Q65" s="3"/>
    </row>
    <row r="66" spans="16:17" s="15" customFormat="1">
      <c r="P66" s="3"/>
      <c r="Q66" s="3"/>
    </row>
    <row r="67" spans="16:17" s="15" customFormat="1">
      <c r="P67" s="4"/>
      <c r="Q67" s="4"/>
    </row>
    <row r="68" spans="16:17" s="15" customFormat="1">
      <c r="P68" s="4"/>
      <c r="Q68" s="4"/>
    </row>
    <row r="69" spans="16:17" s="15" customFormat="1">
      <c r="P69" s="4"/>
      <c r="Q69" s="4"/>
    </row>
    <row r="70" spans="16:17" s="15" customFormat="1">
      <c r="P70" s="5"/>
      <c r="Q70" s="5"/>
    </row>
    <row r="71" spans="16:17" s="15" customFormat="1">
      <c r="P71" s="4"/>
      <c r="Q71" s="4"/>
    </row>
    <row r="72" spans="16:17" s="15" customFormat="1">
      <c r="P72" s="4"/>
      <c r="Q72" s="4"/>
    </row>
    <row r="73" spans="16:17" s="15" customFormat="1">
      <c r="P73" s="4"/>
      <c r="Q73" s="4"/>
    </row>
    <row r="74" spans="16:17" s="15" customFormat="1">
      <c r="P74" s="4"/>
      <c r="Q74" s="4"/>
    </row>
    <row r="75" spans="16:17" s="15" customFormat="1">
      <c r="P75" s="4"/>
      <c r="Q75" s="4"/>
    </row>
    <row r="76" spans="16:17" s="15" customFormat="1">
      <c r="P76" s="4"/>
      <c r="Q76" s="4"/>
    </row>
    <row r="77" spans="16:17" s="15" customFormat="1">
      <c r="P77" s="4"/>
      <c r="Q77" s="4"/>
    </row>
    <row r="78" spans="16:17" s="15" customFormat="1">
      <c r="P78" s="4"/>
      <c r="Q78" s="4"/>
    </row>
    <row r="79" spans="16:17" s="15" customFormat="1">
      <c r="P79" s="4"/>
      <c r="Q79" s="4"/>
    </row>
    <row r="80" spans="16:17" s="15" customFormat="1">
      <c r="P80" s="4"/>
      <c r="Q80" s="4"/>
    </row>
    <row r="81" spans="16:17" s="15" customFormat="1">
      <c r="P81" s="4"/>
      <c r="Q81" s="4"/>
    </row>
    <row r="82" spans="16:17" s="15" customFormat="1">
      <c r="P82" s="4"/>
      <c r="Q82" s="4"/>
    </row>
    <row r="83" spans="16:17" s="15" customFormat="1">
      <c r="P83" s="4"/>
      <c r="Q83" s="4"/>
    </row>
    <row r="84" spans="16:17" s="15" customFormat="1">
      <c r="P84" s="4"/>
      <c r="Q84" s="4"/>
    </row>
    <row r="85" spans="16:17" s="15" customFormat="1">
      <c r="P85" s="4"/>
      <c r="Q85" s="4"/>
    </row>
    <row r="86" spans="16:17" s="15" customFormat="1">
      <c r="P86" s="4"/>
      <c r="Q86" s="4"/>
    </row>
    <row r="87" spans="16:17" s="15" customFormat="1">
      <c r="P87" s="4"/>
      <c r="Q87" s="4"/>
    </row>
    <row r="88" spans="16:17" s="15" customFormat="1">
      <c r="P88" s="4"/>
      <c r="Q88" s="4"/>
    </row>
    <row r="89" spans="16:17" s="15" customFormat="1">
      <c r="P89" s="4"/>
      <c r="Q89" s="4"/>
    </row>
    <row r="90" spans="16:17" s="15" customFormat="1">
      <c r="P90" s="4"/>
      <c r="Q90" s="4"/>
    </row>
    <row r="91" spans="16:17" s="15" customFormat="1">
      <c r="P91" s="4"/>
      <c r="Q91" s="4"/>
    </row>
    <row r="92" spans="16:17" s="15" customFormat="1">
      <c r="P92" s="4"/>
      <c r="Q92" s="4"/>
    </row>
    <row r="93" spans="16:17" s="15" customFormat="1">
      <c r="P93" s="4"/>
      <c r="Q93" s="4"/>
    </row>
    <row r="94" spans="16:17" s="15" customFormat="1">
      <c r="P94" s="4"/>
      <c r="Q94" s="4"/>
    </row>
    <row r="95" spans="16:17" s="15" customFormat="1">
      <c r="P95" s="4"/>
      <c r="Q95" s="4"/>
    </row>
    <row r="96" spans="16:17" s="15" customFormat="1">
      <c r="P96" s="4"/>
      <c r="Q96" s="4"/>
    </row>
    <row r="97" spans="2:17" s="15" customFormat="1">
      <c r="P97" s="4"/>
      <c r="Q97" s="4"/>
    </row>
    <row r="98" spans="2:17" s="15" customFormat="1">
      <c r="P98" s="4"/>
      <c r="Q98" s="4"/>
    </row>
    <row r="99" spans="2:17" s="15" customFormat="1">
      <c r="P99" s="4"/>
      <c r="Q99" s="4"/>
    </row>
    <row r="100" spans="2:17" s="15" customFormat="1">
      <c r="P100" s="4"/>
      <c r="Q100" s="4"/>
    </row>
    <row r="101" spans="2:17" s="15" customFormat="1">
      <c r="P101" s="4"/>
      <c r="Q101" s="4"/>
    </row>
    <row r="102" spans="2:17" s="15" customFormat="1">
      <c r="P102" s="4"/>
      <c r="Q102" s="4"/>
    </row>
    <row r="103" spans="2:17" s="15" customFormat="1">
      <c r="P103" s="4"/>
      <c r="Q103" s="4"/>
    </row>
    <row r="104" spans="2:17">
      <c r="P104" s="1"/>
      <c r="Q104" s="4"/>
    </row>
    <row r="105" spans="2:17">
      <c r="B105" s="90" t="s">
        <v>70</v>
      </c>
      <c r="P105" s="1"/>
      <c r="Q105" s="4"/>
    </row>
    <row r="106" spans="2:17">
      <c r="B106" s="90" t="s">
        <v>93</v>
      </c>
      <c r="P106" s="1"/>
      <c r="Q106" s="4"/>
    </row>
    <row r="107" spans="2:17">
      <c r="P107" s="1"/>
      <c r="Q107" s="4"/>
    </row>
    <row r="108" spans="2:17">
      <c r="P108" s="1"/>
      <c r="Q108" s="4"/>
    </row>
    <row r="109" spans="2:17">
      <c r="P109" s="1"/>
      <c r="Q109" s="4"/>
    </row>
    <row r="110" spans="2:17">
      <c r="P110" s="1"/>
      <c r="Q110" s="4"/>
    </row>
    <row r="111" spans="2:17">
      <c r="P111" s="1"/>
      <c r="Q111" s="4"/>
    </row>
    <row r="112" spans="2:17">
      <c r="P112" s="1"/>
      <c r="Q112" s="4"/>
    </row>
    <row r="113" spans="16:17">
      <c r="P113" s="1"/>
      <c r="Q113" s="4"/>
    </row>
    <row r="114" spans="16:17">
      <c r="P114" s="1"/>
      <c r="Q114" s="4"/>
    </row>
    <row r="115" spans="16:17">
      <c r="P115" s="1"/>
      <c r="Q115" s="4"/>
    </row>
    <row r="116" spans="16:17">
      <c r="P116" s="1"/>
      <c r="Q116" s="4"/>
    </row>
    <row r="117" spans="16:17">
      <c r="P117" s="1"/>
      <c r="Q117" s="4"/>
    </row>
    <row r="118" spans="16:17">
      <c r="P118" s="1"/>
      <c r="Q118" s="4"/>
    </row>
    <row r="119" spans="16:17">
      <c r="P119" s="1"/>
      <c r="Q119" s="4"/>
    </row>
    <row r="120" spans="16:17">
      <c r="P120" s="1"/>
      <c r="Q120" s="4"/>
    </row>
    <row r="121" spans="16:17">
      <c r="P121" s="1"/>
      <c r="Q121" s="4"/>
    </row>
    <row r="122" spans="16:17">
      <c r="P122" s="1"/>
      <c r="Q122" s="4"/>
    </row>
    <row r="123" spans="16:17">
      <c r="P123" s="1"/>
      <c r="Q123" s="4"/>
    </row>
    <row r="124" spans="16:17">
      <c r="P124" s="1"/>
      <c r="Q124" s="4"/>
    </row>
    <row r="125" spans="16:17">
      <c r="P125" s="1"/>
      <c r="Q125" s="4"/>
    </row>
    <row r="126" spans="16:17">
      <c r="P126" s="1"/>
      <c r="Q126" s="4"/>
    </row>
    <row r="127" spans="16:17">
      <c r="P127" s="1"/>
      <c r="Q127" s="4"/>
    </row>
    <row r="128" spans="16:17">
      <c r="P128" s="1"/>
      <c r="Q128" s="4"/>
    </row>
    <row r="129" spans="16:17">
      <c r="P129" s="1"/>
      <c r="Q129" s="4"/>
    </row>
    <row r="130" spans="16:17">
      <c r="P130" s="1"/>
      <c r="Q130" s="4"/>
    </row>
    <row r="131" spans="16:17">
      <c r="P131" s="1"/>
      <c r="Q131" s="4"/>
    </row>
    <row r="132" spans="16:17">
      <c r="P132" s="1"/>
      <c r="Q132" s="4"/>
    </row>
    <row r="133" spans="16:17">
      <c r="P133" s="1"/>
      <c r="Q133" s="4"/>
    </row>
    <row r="134" spans="16:17">
      <c r="P134" s="1"/>
      <c r="Q134" s="4"/>
    </row>
    <row r="135" spans="16:17">
      <c r="P135" s="1"/>
      <c r="Q135" s="4"/>
    </row>
    <row r="136" spans="16:17">
      <c r="P136" s="1"/>
      <c r="Q136" s="4"/>
    </row>
    <row r="137" spans="16:17">
      <c r="P137" s="1"/>
      <c r="Q137" s="4"/>
    </row>
    <row r="138" spans="16:17">
      <c r="P138" s="1"/>
      <c r="Q138" s="4"/>
    </row>
    <row r="139" spans="16:17">
      <c r="P139" s="1"/>
      <c r="Q139" s="4"/>
    </row>
    <row r="140" spans="16:17">
      <c r="P140" s="1"/>
      <c r="Q140" s="4"/>
    </row>
    <row r="141" spans="16:17">
      <c r="P141" s="1"/>
      <c r="Q141" s="4"/>
    </row>
    <row r="142" spans="16:17">
      <c r="P142" s="1"/>
      <c r="Q142" s="4"/>
    </row>
    <row r="143" spans="16:17">
      <c r="P143" s="1"/>
      <c r="Q143" s="4"/>
    </row>
    <row r="144" spans="16:17">
      <c r="P144" s="1"/>
      <c r="Q144" s="4"/>
    </row>
    <row r="145" spans="16:17">
      <c r="P145" s="1"/>
      <c r="Q145" s="4"/>
    </row>
    <row r="146" spans="16:17">
      <c r="P146" s="1"/>
      <c r="Q146" s="4"/>
    </row>
    <row r="147" spans="16:17">
      <c r="P147" s="1"/>
      <c r="Q147" s="4"/>
    </row>
    <row r="148" spans="16:17">
      <c r="P148" s="1"/>
      <c r="Q148" s="4"/>
    </row>
    <row r="149" spans="16:17">
      <c r="P149" s="1"/>
      <c r="Q149" s="4"/>
    </row>
    <row r="150" spans="16:17">
      <c r="P150" s="1"/>
      <c r="Q150" s="4"/>
    </row>
    <row r="151" spans="16:17">
      <c r="P151" s="1"/>
      <c r="Q151" s="4"/>
    </row>
    <row r="152" spans="16:17">
      <c r="P152" s="1"/>
      <c r="Q152" s="4"/>
    </row>
    <row r="153" spans="16:17">
      <c r="P153" s="1"/>
      <c r="Q153" s="4"/>
    </row>
    <row r="154" spans="16:17">
      <c r="P154" s="1"/>
      <c r="Q154" s="4"/>
    </row>
    <row r="155" spans="16:17">
      <c r="P155" s="1"/>
      <c r="Q155" s="4"/>
    </row>
    <row r="156" spans="16:17">
      <c r="P156" s="1"/>
      <c r="Q156" s="4"/>
    </row>
    <row r="157" spans="16:17">
      <c r="P157" s="1"/>
      <c r="Q157" s="4"/>
    </row>
    <row r="158" spans="16:17">
      <c r="P158" s="1"/>
      <c r="Q158" s="4"/>
    </row>
    <row r="159" spans="16:17">
      <c r="P159" s="1"/>
      <c r="Q159" s="4"/>
    </row>
    <row r="160" spans="16:17">
      <c r="P160" s="1"/>
      <c r="Q160" s="4"/>
    </row>
    <row r="161" spans="16:17">
      <c r="P161" s="1"/>
      <c r="Q161" s="4"/>
    </row>
    <row r="162" spans="16:17">
      <c r="P162" s="1"/>
      <c r="Q162" s="4"/>
    </row>
    <row r="163" spans="16:17">
      <c r="P163" s="1"/>
      <c r="Q163" s="4"/>
    </row>
    <row r="164" spans="16:17">
      <c r="P164" s="1"/>
      <c r="Q164" s="4"/>
    </row>
    <row r="165" spans="16:17">
      <c r="P165" s="1"/>
      <c r="Q165" s="4"/>
    </row>
    <row r="166" spans="16:17">
      <c r="P166" s="1"/>
      <c r="Q166" s="4"/>
    </row>
    <row r="167" spans="16:17">
      <c r="P167" s="1"/>
      <c r="Q167" s="4"/>
    </row>
    <row r="168" spans="16:17">
      <c r="P168" s="1"/>
      <c r="Q168" s="4"/>
    </row>
    <row r="169" spans="16:17">
      <c r="P169" s="1"/>
      <c r="Q169" s="4"/>
    </row>
    <row r="170" spans="16:17">
      <c r="P170" s="1"/>
      <c r="Q170" s="4"/>
    </row>
    <row r="171" spans="16:17">
      <c r="P171" s="1"/>
      <c r="Q171" s="4"/>
    </row>
    <row r="172" spans="16:17">
      <c r="P172" s="1"/>
      <c r="Q172" s="4"/>
    </row>
    <row r="173" spans="16:17">
      <c r="P173" s="1"/>
      <c r="Q173" s="4"/>
    </row>
    <row r="174" spans="16:17">
      <c r="P174" s="1"/>
      <c r="Q174" s="4"/>
    </row>
    <row r="175" spans="16:17">
      <c r="P175" s="1"/>
      <c r="Q175" s="4"/>
    </row>
    <row r="176" spans="16:17">
      <c r="P176" s="1"/>
      <c r="Q176" s="4"/>
    </row>
    <row r="177" spans="16:17">
      <c r="P177" s="1"/>
      <c r="Q177" s="4"/>
    </row>
    <row r="178" spans="16:17">
      <c r="P178" s="1"/>
      <c r="Q178" s="4"/>
    </row>
    <row r="179" spans="16:17">
      <c r="P179" s="1"/>
      <c r="Q179" s="4"/>
    </row>
    <row r="180" spans="16:17">
      <c r="P180" s="1"/>
      <c r="Q180" s="4"/>
    </row>
    <row r="181" spans="16:17">
      <c r="P181" s="1"/>
      <c r="Q181" s="4"/>
    </row>
    <row r="182" spans="16:17">
      <c r="P182" s="1"/>
      <c r="Q182" s="4"/>
    </row>
    <row r="183" spans="16:17">
      <c r="P183" s="1"/>
      <c r="Q183" s="4"/>
    </row>
    <row r="184" spans="16:17">
      <c r="P184" s="1"/>
      <c r="Q184" s="4"/>
    </row>
    <row r="185" spans="16:17">
      <c r="P185" s="1"/>
      <c r="Q185" s="4"/>
    </row>
    <row r="186" spans="16:17">
      <c r="P186" s="1"/>
      <c r="Q186" s="4"/>
    </row>
    <row r="187" spans="16:17">
      <c r="P187" s="1"/>
      <c r="Q187" s="4"/>
    </row>
    <row r="188" spans="16:17">
      <c r="P188" s="1"/>
      <c r="Q188" s="4"/>
    </row>
    <row r="189" spans="16:17">
      <c r="P189" s="1"/>
      <c r="Q189" s="4"/>
    </row>
    <row r="190" spans="16:17">
      <c r="P190" s="1"/>
      <c r="Q190" s="4"/>
    </row>
    <row r="191" spans="16:17">
      <c r="P191" s="1"/>
      <c r="Q191" s="4"/>
    </row>
    <row r="192" spans="16:17">
      <c r="P192" s="1"/>
      <c r="Q192" s="4"/>
    </row>
    <row r="193" spans="16:17">
      <c r="P193" s="1"/>
      <c r="Q193" s="4"/>
    </row>
    <row r="194" spans="16:17">
      <c r="P194" s="1"/>
      <c r="Q194" s="4"/>
    </row>
    <row r="195" spans="16:17">
      <c r="P195" s="1"/>
      <c r="Q195" s="4"/>
    </row>
    <row r="196" spans="16:17">
      <c r="P196" s="1"/>
      <c r="Q196" s="4"/>
    </row>
    <row r="197" spans="16:17">
      <c r="P197" s="1"/>
      <c r="Q197" s="4"/>
    </row>
    <row r="198" spans="16:17">
      <c r="P198" s="1"/>
      <c r="Q198" s="4"/>
    </row>
    <row r="199" spans="16:17">
      <c r="P199" s="1"/>
      <c r="Q199" s="4"/>
    </row>
    <row r="200" spans="16:17">
      <c r="P200" s="1"/>
      <c r="Q200" s="4"/>
    </row>
    <row r="201" spans="16:17">
      <c r="P201" s="1"/>
      <c r="Q201" s="4"/>
    </row>
    <row r="202" spans="16:17">
      <c r="P202" s="1"/>
      <c r="Q202" s="4"/>
    </row>
    <row r="203" spans="16:17">
      <c r="P203" s="1"/>
      <c r="Q203" s="4"/>
    </row>
    <row r="204" spans="16:17">
      <c r="P204" s="1"/>
      <c r="Q204" s="4"/>
    </row>
    <row r="205" spans="16:17">
      <c r="P205" s="1"/>
      <c r="Q205" s="4"/>
    </row>
    <row r="206" spans="16:17">
      <c r="P206" s="1"/>
      <c r="Q206" s="4"/>
    </row>
    <row r="207" spans="16:17">
      <c r="P207" s="1"/>
      <c r="Q207" s="4"/>
    </row>
    <row r="208" spans="16:17">
      <c r="P208" s="1"/>
      <c r="Q208" s="4"/>
    </row>
    <row r="209" spans="16:17">
      <c r="P209" s="1"/>
      <c r="Q209" s="4"/>
    </row>
    <row r="210" spans="16:17">
      <c r="P210" s="1"/>
      <c r="Q210" s="4"/>
    </row>
    <row r="211" spans="16:17">
      <c r="P211" s="1"/>
      <c r="Q211" s="4"/>
    </row>
    <row r="212" spans="16:17">
      <c r="P212" s="1"/>
      <c r="Q212" s="4"/>
    </row>
    <row r="213" spans="16:17">
      <c r="P213" s="1"/>
      <c r="Q213" s="4"/>
    </row>
    <row r="214" spans="16:17">
      <c r="P214" s="1"/>
      <c r="Q214" s="4"/>
    </row>
    <row r="215" spans="16:17">
      <c r="P215" s="1"/>
      <c r="Q215" s="4"/>
    </row>
    <row r="216" spans="16:17">
      <c r="P216" s="1"/>
      <c r="Q216" s="4"/>
    </row>
    <row r="217" spans="16:17">
      <c r="P217" s="1"/>
      <c r="Q217" s="4"/>
    </row>
    <row r="218" spans="16:17">
      <c r="P218" s="1"/>
      <c r="Q218" s="4"/>
    </row>
    <row r="219" spans="16:17">
      <c r="P219" s="1"/>
      <c r="Q219" s="4"/>
    </row>
    <row r="220" spans="16:17">
      <c r="P220" s="1"/>
      <c r="Q220" s="4"/>
    </row>
    <row r="221" spans="16:17">
      <c r="P221" s="1"/>
      <c r="Q221" s="4"/>
    </row>
    <row r="222" spans="16:17">
      <c r="P222" s="1"/>
      <c r="Q222" s="4"/>
    </row>
    <row r="223" spans="16:17">
      <c r="P223" s="1"/>
      <c r="Q223" s="4"/>
    </row>
    <row r="224" spans="16:17">
      <c r="P224" s="1"/>
      <c r="Q224" s="4"/>
    </row>
    <row r="225" spans="16:17">
      <c r="P225" s="1"/>
      <c r="Q225" s="4"/>
    </row>
    <row r="226" spans="16:17">
      <c r="P226" s="1"/>
      <c r="Q226" s="4"/>
    </row>
    <row r="227" spans="16:17">
      <c r="P227" s="1"/>
      <c r="Q227" s="4"/>
    </row>
    <row r="228" spans="16:17">
      <c r="P228" s="1"/>
      <c r="Q228" s="4"/>
    </row>
    <row r="229" spans="16:17">
      <c r="P229" s="1"/>
      <c r="Q229" s="4"/>
    </row>
    <row r="230" spans="16:17">
      <c r="P230" s="1"/>
      <c r="Q230" s="4"/>
    </row>
    <row r="231" spans="16:17">
      <c r="P231" s="1"/>
      <c r="Q231" s="4"/>
    </row>
    <row r="232" spans="16:17">
      <c r="P232" s="1"/>
      <c r="Q232" s="4"/>
    </row>
    <row r="233" spans="16:17">
      <c r="P233" s="1"/>
      <c r="Q233" s="4"/>
    </row>
    <row r="234" spans="16:17">
      <c r="P234" s="1"/>
      <c r="Q234" s="4"/>
    </row>
    <row r="235" spans="16:17">
      <c r="P235" s="1"/>
      <c r="Q235" s="4"/>
    </row>
    <row r="236" spans="16:17">
      <c r="P236" s="1"/>
      <c r="Q236" s="4"/>
    </row>
    <row r="237" spans="16:17">
      <c r="P237" s="1"/>
      <c r="Q237" s="4"/>
    </row>
    <row r="238" spans="16:17">
      <c r="P238" s="1"/>
      <c r="Q238" s="4"/>
    </row>
    <row r="239" spans="16:17">
      <c r="P239" s="1"/>
      <c r="Q239" s="4"/>
    </row>
    <row r="240" spans="16:17">
      <c r="P240" s="1"/>
      <c r="Q240" s="4"/>
    </row>
    <row r="241" spans="16:17">
      <c r="P241" s="1"/>
      <c r="Q241" s="4"/>
    </row>
    <row r="242" spans="16:17">
      <c r="P242" s="1"/>
      <c r="Q242" s="4"/>
    </row>
    <row r="243" spans="16:17">
      <c r="P243" s="1"/>
      <c r="Q243" s="4"/>
    </row>
    <row r="244" spans="16:17">
      <c r="P244" s="1"/>
      <c r="Q244" s="4"/>
    </row>
    <row r="245" spans="16:17">
      <c r="P245" s="1"/>
      <c r="Q245" s="4"/>
    </row>
    <row r="246" spans="16:17">
      <c r="P246" s="1"/>
      <c r="Q246" s="4"/>
    </row>
    <row r="247" spans="16:17">
      <c r="P247" s="1"/>
      <c r="Q247" s="4"/>
    </row>
    <row r="248" spans="16:17">
      <c r="P248" s="1"/>
      <c r="Q248" s="4"/>
    </row>
    <row r="249" spans="16:17">
      <c r="P249" s="1"/>
      <c r="Q249" s="4"/>
    </row>
    <row r="250" spans="16:17">
      <c r="P250" s="1"/>
      <c r="Q250" s="4"/>
    </row>
    <row r="251" spans="16:17">
      <c r="P251" s="1"/>
      <c r="Q251" s="4"/>
    </row>
    <row r="252" spans="16:17">
      <c r="P252" s="1"/>
      <c r="Q252" s="4"/>
    </row>
    <row r="253" spans="16:17">
      <c r="P253" s="1"/>
      <c r="Q253" s="4"/>
    </row>
    <row r="254" spans="16:17">
      <c r="P254" s="1"/>
      <c r="Q254" s="4"/>
    </row>
    <row r="255" spans="16:17">
      <c r="P255" s="1"/>
      <c r="Q255" s="4"/>
    </row>
    <row r="256" spans="16:17">
      <c r="P256" s="1"/>
      <c r="Q256" s="4"/>
    </row>
    <row r="257" spans="16:17">
      <c r="P257" s="1"/>
      <c r="Q257" s="4"/>
    </row>
    <row r="258" spans="16:17">
      <c r="P258" s="1"/>
      <c r="Q258" s="4"/>
    </row>
    <row r="259" spans="16:17">
      <c r="P259" s="1"/>
      <c r="Q259" s="4"/>
    </row>
    <row r="260" spans="16:17">
      <c r="P260" s="1"/>
      <c r="Q260" s="4"/>
    </row>
    <row r="261" spans="16:17">
      <c r="P261" s="1"/>
      <c r="Q261" s="4"/>
    </row>
    <row r="262" spans="16:17">
      <c r="P262" s="1"/>
      <c r="Q262" s="4"/>
    </row>
    <row r="263" spans="16:17">
      <c r="P263" s="1"/>
      <c r="Q263" s="4"/>
    </row>
    <row r="264" spans="16:17">
      <c r="P264" s="1"/>
      <c r="Q264" s="4"/>
    </row>
    <row r="265" spans="16:17">
      <c r="P265" s="1"/>
      <c r="Q265" s="4"/>
    </row>
    <row r="266" spans="16:17">
      <c r="P266" s="1"/>
      <c r="Q266" s="4"/>
    </row>
    <row r="267" spans="16:17">
      <c r="P267" s="1"/>
      <c r="Q267" s="4"/>
    </row>
    <row r="268" spans="16:17">
      <c r="P268" s="1"/>
      <c r="Q268" s="4"/>
    </row>
    <row r="269" spans="16:17">
      <c r="P269" s="1"/>
      <c r="Q269" s="4"/>
    </row>
    <row r="270" spans="16:17">
      <c r="P270" s="1"/>
      <c r="Q270" s="4"/>
    </row>
    <row r="271" spans="16:17">
      <c r="P271" s="1"/>
      <c r="Q271" s="4"/>
    </row>
    <row r="272" spans="16:17">
      <c r="P272" s="1"/>
      <c r="Q272" s="4"/>
    </row>
    <row r="273" spans="16:17">
      <c r="P273" s="1"/>
      <c r="Q273" s="4"/>
    </row>
    <row r="274" spans="16:17">
      <c r="P274" s="1"/>
      <c r="Q274" s="4"/>
    </row>
    <row r="275" spans="16:17">
      <c r="P275" s="1"/>
      <c r="Q275" s="4"/>
    </row>
    <row r="276" spans="16:17">
      <c r="P276" s="1"/>
      <c r="Q276" s="4"/>
    </row>
    <row r="277" spans="16:17">
      <c r="P277" s="1"/>
      <c r="Q277" s="4"/>
    </row>
    <row r="278" spans="16:17">
      <c r="P278" s="1"/>
      <c r="Q278" s="4"/>
    </row>
    <row r="279" spans="16:17">
      <c r="P279" s="1"/>
      <c r="Q279" s="4"/>
    </row>
    <row r="280" spans="16:17">
      <c r="P280" s="1"/>
      <c r="Q280" s="4"/>
    </row>
    <row r="281" spans="16:17">
      <c r="P281" s="1"/>
      <c r="Q281" s="4"/>
    </row>
    <row r="282" spans="16:17">
      <c r="P282" s="1"/>
      <c r="Q282" s="4"/>
    </row>
    <row r="283" spans="16:17">
      <c r="P283" s="1"/>
      <c r="Q283" s="4"/>
    </row>
    <row r="284" spans="16:17">
      <c r="P284" s="1"/>
      <c r="Q284" s="4"/>
    </row>
    <row r="285" spans="16:17">
      <c r="P285" s="1"/>
      <c r="Q285" s="4"/>
    </row>
    <row r="286" spans="16:17">
      <c r="P286" s="1"/>
      <c r="Q286" s="4"/>
    </row>
    <row r="287" spans="16:17">
      <c r="P287" s="1"/>
      <c r="Q287" s="4"/>
    </row>
    <row r="288" spans="16:17">
      <c r="P288" s="1"/>
      <c r="Q288" s="4"/>
    </row>
    <row r="289" spans="16:17">
      <c r="P289" s="1"/>
      <c r="Q289" s="4"/>
    </row>
    <row r="290" spans="16:17">
      <c r="P290" s="1"/>
      <c r="Q290" s="4"/>
    </row>
    <row r="291" spans="16:17">
      <c r="P291" s="1"/>
      <c r="Q291" s="4"/>
    </row>
    <row r="292" spans="16:17">
      <c r="P292" s="1"/>
      <c r="Q292" s="4"/>
    </row>
    <row r="293" spans="16:17">
      <c r="P293" s="1"/>
      <c r="Q293" s="4"/>
    </row>
    <row r="294" spans="16:17">
      <c r="P294" s="1"/>
      <c r="Q294" s="4"/>
    </row>
    <row r="295" spans="16:17">
      <c r="P295" s="1"/>
      <c r="Q295" s="4"/>
    </row>
    <row r="296" spans="16:17">
      <c r="P296" s="1"/>
      <c r="Q296" s="4"/>
    </row>
    <row r="297" spans="16:17">
      <c r="P297" s="1"/>
      <c r="Q297" s="4"/>
    </row>
    <row r="298" spans="16:17">
      <c r="P298" s="1"/>
      <c r="Q298" s="4"/>
    </row>
    <row r="299" spans="16:17">
      <c r="P299" s="1"/>
      <c r="Q299" s="4"/>
    </row>
    <row r="300" spans="16:17">
      <c r="P300" s="1"/>
      <c r="Q300" s="4"/>
    </row>
    <row r="301" spans="16:17">
      <c r="P301" s="1"/>
      <c r="Q301" s="4"/>
    </row>
    <row r="302" spans="16:17">
      <c r="P302" s="1"/>
      <c r="Q302" s="4"/>
    </row>
    <row r="303" spans="16:17">
      <c r="P303" s="1"/>
      <c r="Q303" s="4"/>
    </row>
    <row r="304" spans="16:17">
      <c r="P304" s="1"/>
      <c r="Q304" s="4"/>
    </row>
    <row r="305" spans="16:17">
      <c r="P305" s="1"/>
      <c r="Q305" s="4"/>
    </row>
    <row r="306" spans="16:17">
      <c r="P306" s="1"/>
      <c r="Q306" s="4"/>
    </row>
    <row r="307" spans="16:17">
      <c r="P307" s="1"/>
      <c r="Q307" s="4"/>
    </row>
    <row r="308" spans="16:17">
      <c r="P308" s="1"/>
      <c r="Q308" s="4"/>
    </row>
    <row r="309" spans="16:17">
      <c r="P309" s="1"/>
      <c r="Q309" s="4"/>
    </row>
    <row r="310" spans="16:17">
      <c r="P310" s="1"/>
      <c r="Q310" s="4"/>
    </row>
    <row r="311" spans="16:17">
      <c r="P311" s="1"/>
      <c r="Q311" s="4"/>
    </row>
    <row r="312" spans="16:17">
      <c r="P312" s="1"/>
      <c r="Q312" s="4"/>
    </row>
    <row r="313" spans="16:17">
      <c r="P313" s="1"/>
      <c r="Q313" s="4"/>
    </row>
    <row r="314" spans="16:17">
      <c r="P314" s="1"/>
      <c r="Q314" s="4"/>
    </row>
    <row r="315" spans="16:17">
      <c r="P315" s="1"/>
      <c r="Q315" s="4"/>
    </row>
    <row r="316" spans="16:17">
      <c r="P316" s="1"/>
      <c r="Q316" s="4"/>
    </row>
    <row r="317" spans="16:17">
      <c r="P317" s="1"/>
      <c r="Q317" s="4"/>
    </row>
    <row r="318" spans="16:17">
      <c r="P318" s="1"/>
      <c r="Q318" s="4"/>
    </row>
    <row r="319" spans="16:17">
      <c r="P319" s="1"/>
      <c r="Q319" s="4"/>
    </row>
    <row r="320" spans="16:17">
      <c r="P320" s="1"/>
      <c r="Q320" s="4"/>
    </row>
    <row r="321" spans="16:17">
      <c r="P321" s="1"/>
      <c r="Q321" s="4"/>
    </row>
    <row r="322" spans="16:17">
      <c r="P322" s="1"/>
      <c r="Q322" s="4"/>
    </row>
    <row r="323" spans="16:17">
      <c r="P323" s="1"/>
      <c r="Q323" s="4"/>
    </row>
    <row r="324" spans="16:17">
      <c r="P324" s="1"/>
      <c r="Q324" s="4"/>
    </row>
    <row r="325" spans="16:17">
      <c r="P325" s="1"/>
      <c r="Q325" s="4"/>
    </row>
    <row r="326" spans="16:17">
      <c r="P326" s="1"/>
      <c r="Q326" s="4"/>
    </row>
    <row r="327" spans="16:17">
      <c r="P327" s="1"/>
      <c r="Q327" s="4"/>
    </row>
    <row r="328" spans="16:17">
      <c r="P328" s="1"/>
      <c r="Q328" s="4"/>
    </row>
    <row r="329" spans="16:17">
      <c r="P329" s="1"/>
      <c r="Q329" s="4"/>
    </row>
  </sheetData>
  <sheetProtection algorithmName="SHA-512" hashValue="KHoTY4gRJbMuKah+uSvQLnxTDiZ2cPwf2yIIkQJCfLyZcRNhgF0sis3ndukvxRr+WBV6rfRqxAm+vWabauqB7g==" saltValue="eHvXSdJ4LZZQfs3L98pMPA==" spinCount="100000" sheet="1" objects="1" scenarios="1" selectLockedCells="1"/>
  <protectedRanges>
    <protectedRange algorithmName="SHA-512" hashValue="jQQN1S2yMCnaFaqCcs/DK/P8d0R2PQ53JXkjnpasCwRBndHO0CjS8+lKL32+NLYUI+CoJ2nG0RaHnaz64J1hGg==" saltValue="dgM8RFZrivMzN96tn8BG+g==" spinCount="100000" sqref="C3:H5 C6:H9 C10:H12" name="Head"/>
  </protectedRanges>
  <mergeCells count="64">
    <mergeCell ref="N46:O46"/>
    <mergeCell ref="A43:E43"/>
    <mergeCell ref="A55:E57"/>
    <mergeCell ref="F55:K55"/>
    <mergeCell ref="A49:C53"/>
    <mergeCell ref="F48:J49"/>
    <mergeCell ref="F50:J50"/>
    <mergeCell ref="F51:J51"/>
    <mergeCell ref="I52:J52"/>
    <mergeCell ref="H53:J53"/>
    <mergeCell ref="A45:E46"/>
    <mergeCell ref="H14:J15"/>
    <mergeCell ref="H16:J16"/>
    <mergeCell ref="H17:J17"/>
    <mergeCell ref="G16:G31"/>
    <mergeCell ref="H18:J18"/>
    <mergeCell ref="H19:J19"/>
    <mergeCell ref="H20:J20"/>
    <mergeCell ref="H26:J26"/>
    <mergeCell ref="H27:J27"/>
    <mergeCell ref="H23:J23"/>
    <mergeCell ref="H24:J24"/>
    <mergeCell ref="H25:J25"/>
    <mergeCell ref="H28:J28"/>
    <mergeCell ref="H29:J29"/>
    <mergeCell ref="C6:H6"/>
    <mergeCell ref="L10:O10"/>
    <mergeCell ref="J1:O1"/>
    <mergeCell ref="C3:H3"/>
    <mergeCell ref="J3:K3"/>
    <mergeCell ref="C4:H4"/>
    <mergeCell ref="J4:N4"/>
    <mergeCell ref="K5:O5"/>
    <mergeCell ref="C5:H5"/>
    <mergeCell ref="C7:H7"/>
    <mergeCell ref="C8:H8"/>
    <mergeCell ref="C9:H9"/>
    <mergeCell ref="J7:M7"/>
    <mergeCell ref="J9:O9"/>
    <mergeCell ref="A1:H1"/>
    <mergeCell ref="C10:H10"/>
    <mergeCell ref="C11:H11"/>
    <mergeCell ref="J11:O11"/>
    <mergeCell ref="H37:J37"/>
    <mergeCell ref="F16:F31"/>
    <mergeCell ref="G33:G44"/>
    <mergeCell ref="F33:F44"/>
    <mergeCell ref="H42:J42"/>
    <mergeCell ref="H43:J43"/>
    <mergeCell ref="H44:J44"/>
    <mergeCell ref="H30:J30"/>
    <mergeCell ref="H21:J21"/>
    <mergeCell ref="H22:J22"/>
    <mergeCell ref="H41:J41"/>
    <mergeCell ref="H31:J31"/>
    <mergeCell ref="C12:H12"/>
    <mergeCell ref="C13:H13"/>
    <mergeCell ref="H33:J33"/>
    <mergeCell ref="H34:J34"/>
    <mergeCell ref="H35:J35"/>
    <mergeCell ref="H36:J36"/>
    <mergeCell ref="H40:J40"/>
    <mergeCell ref="H38:J38"/>
    <mergeCell ref="H39:J39"/>
  </mergeCells>
  <conditionalFormatting sqref="O45 O47 O55 P57">
    <cfRule type="cellIs" dxfId="1" priority="4" stopIfTrue="1" operator="notEqual">
      <formula>""</formula>
    </cfRule>
  </conditionalFormatting>
  <conditionalFormatting sqref="P24:P25">
    <cfRule type="cellIs" dxfId="0" priority="2" stopIfTrue="1" operator="notEqual">
      <formula>""</formula>
    </cfRule>
  </conditionalFormatting>
  <dataValidations count="1">
    <dataValidation type="list" allowBlank="1" showInputMessage="1" showErrorMessage="1" sqref="N46:O46" xr:uid="{0D319C70-9633-4139-875C-5306A6EFA813}">
      <formula1>$B$105:$B$106</formula1>
    </dataValidation>
  </dataValidations>
  <printOptions horizontalCentered="1" verticalCentered="1"/>
  <pageMargins left="0.70866141732283472" right="0.43307086614173229" top="0.39370078740157483" bottom="0.39370078740157483" header="0.31496062992125984" footer="0.31496062992125984"/>
  <pageSetup paperSize="9" scale="92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A8407-C9F5-40E5-A88C-5A19F42254B5}">
  <dimension ref="A1:AJ14"/>
  <sheetViews>
    <sheetView zoomScaleNormal="100" workbookViewId="0">
      <selection activeCell="A12" sqref="A12"/>
    </sheetView>
  </sheetViews>
  <sheetFormatPr baseColWidth="10" defaultRowHeight="12.75"/>
  <cols>
    <col min="1" max="1" width="15.7109375" customWidth="1"/>
    <col min="2" max="2" width="12.42578125" customWidth="1"/>
  </cols>
  <sheetData>
    <row r="1" spans="1:36">
      <c r="A1" s="93" t="s">
        <v>104</v>
      </c>
    </row>
    <row r="2" spans="1:36">
      <c r="A2" s="94" t="s">
        <v>80</v>
      </c>
      <c r="B2" s="75" t="s">
        <v>103</v>
      </c>
      <c r="C2" s="76" t="s">
        <v>82</v>
      </c>
      <c r="D2">
        <v>10</v>
      </c>
      <c r="E2">
        <v>20</v>
      </c>
      <c r="F2">
        <v>30</v>
      </c>
      <c r="G2">
        <v>40</v>
      </c>
      <c r="H2">
        <v>50</v>
      </c>
      <c r="I2">
        <v>60</v>
      </c>
      <c r="J2">
        <v>70</v>
      </c>
      <c r="K2">
        <v>80</v>
      </c>
      <c r="L2">
        <v>90</v>
      </c>
      <c r="M2">
        <v>100</v>
      </c>
    </row>
    <row r="3" spans="1:36">
      <c r="A3" s="94" t="s">
        <v>84</v>
      </c>
      <c r="B3" s="73" t="s">
        <v>103</v>
      </c>
      <c r="C3" s="38" t="s">
        <v>82</v>
      </c>
      <c r="D3">
        <v>10</v>
      </c>
      <c r="E3">
        <v>20</v>
      </c>
      <c r="F3">
        <v>30</v>
      </c>
      <c r="G3">
        <v>40</v>
      </c>
      <c r="H3">
        <v>50</v>
      </c>
      <c r="I3">
        <v>60</v>
      </c>
      <c r="J3">
        <v>70</v>
      </c>
      <c r="K3">
        <v>80</v>
      </c>
      <c r="L3">
        <v>90</v>
      </c>
      <c r="M3">
        <v>100</v>
      </c>
    </row>
    <row r="4" spans="1:36">
      <c r="A4" s="94" t="s">
        <v>87</v>
      </c>
      <c r="B4" s="73" t="s">
        <v>102</v>
      </c>
      <c r="C4" s="73" t="s">
        <v>82</v>
      </c>
      <c r="D4">
        <v>8</v>
      </c>
      <c r="E4">
        <v>16</v>
      </c>
      <c r="F4">
        <v>24</v>
      </c>
      <c r="G4">
        <v>32</v>
      </c>
      <c r="H4">
        <v>40</v>
      </c>
      <c r="I4">
        <v>48</v>
      </c>
      <c r="J4">
        <v>56</v>
      </c>
      <c r="K4">
        <v>64</v>
      </c>
      <c r="L4">
        <v>72</v>
      </c>
      <c r="M4">
        <v>80</v>
      </c>
    </row>
    <row r="8" spans="1:36">
      <c r="A8" s="170" t="s">
        <v>95</v>
      </c>
      <c r="D8" s="170">
        <v>8</v>
      </c>
      <c r="E8" s="170">
        <v>10</v>
      </c>
      <c r="F8" s="170">
        <v>12</v>
      </c>
      <c r="G8" s="170">
        <v>14</v>
      </c>
      <c r="H8" s="170">
        <v>16</v>
      </c>
      <c r="I8" s="170">
        <v>18</v>
      </c>
      <c r="J8" s="170">
        <v>20</v>
      </c>
      <c r="K8" s="170">
        <v>22</v>
      </c>
      <c r="L8" s="170">
        <v>26</v>
      </c>
      <c r="M8" s="170">
        <v>30</v>
      </c>
      <c r="N8" s="170">
        <v>34</v>
      </c>
      <c r="O8" s="170">
        <v>40</v>
      </c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</row>
    <row r="10" spans="1:36">
      <c r="A10" s="170" t="s">
        <v>94</v>
      </c>
    </row>
    <row r="11" spans="1:36">
      <c r="A11" s="170" t="s">
        <v>101</v>
      </c>
      <c r="B11" s="170"/>
      <c r="C11" s="170" t="s">
        <v>100</v>
      </c>
    </row>
    <row r="12" spans="1:36">
      <c r="A12" s="170" t="s">
        <v>110</v>
      </c>
      <c r="B12" s="170"/>
      <c r="C12" s="170" t="s">
        <v>100</v>
      </c>
    </row>
    <row r="13" spans="1:36">
      <c r="A13" s="170"/>
      <c r="B13" s="170"/>
      <c r="C13" s="170" t="s">
        <v>99</v>
      </c>
    </row>
    <row r="14" spans="1:36">
      <c r="A14" s="170"/>
      <c r="B14" s="170"/>
      <c r="C14" s="170" t="s">
        <v>98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1A3B4-D892-49DB-AC50-0EC735C72FBC}">
  <dimension ref="A1:A128"/>
  <sheetViews>
    <sheetView zoomScale="280" zoomScaleNormal="280" workbookViewId="0">
      <selection activeCell="A7" sqref="A7"/>
    </sheetView>
  </sheetViews>
  <sheetFormatPr baseColWidth="10" defaultRowHeight="12.75"/>
  <cols>
    <col min="1" max="1" width="42.85546875" customWidth="1"/>
  </cols>
  <sheetData>
    <row r="1" ht="104.25" customHeight="1"/>
    <row r="2" ht="104.25" customHeight="1"/>
    <row r="3" ht="104.25" customHeight="1"/>
    <row r="4" ht="104.25" customHeight="1"/>
    <row r="5" ht="104.25" customHeight="1"/>
    <row r="6" ht="104.25" customHeight="1"/>
    <row r="7" ht="104.25" customHeight="1"/>
    <row r="8" ht="104.25" customHeight="1"/>
    <row r="9" ht="104.25" customHeight="1"/>
    <row r="10" ht="104.25" customHeight="1"/>
    <row r="11" ht="104.25" customHeight="1"/>
    <row r="12" ht="104.25" customHeight="1"/>
    <row r="13" ht="104.25" customHeight="1"/>
    <row r="14" ht="104.25" customHeight="1"/>
    <row r="15" ht="104.25" customHeight="1"/>
    <row r="16" ht="104.25" customHeight="1"/>
    <row r="17" ht="104.25" customHeight="1"/>
    <row r="18" ht="104.25" customHeight="1"/>
    <row r="19" ht="104.25" customHeight="1"/>
    <row r="20" ht="104.25" customHeight="1"/>
    <row r="21" ht="104.25" customHeight="1"/>
    <row r="22" ht="104.25" customHeight="1"/>
    <row r="23" ht="104.25" customHeight="1"/>
    <row r="24" ht="104.25" customHeight="1"/>
    <row r="25" ht="104.25" customHeight="1"/>
    <row r="26" ht="104.25" customHeight="1"/>
    <row r="27" ht="104.25" customHeight="1"/>
    <row r="28" ht="104.25" customHeight="1"/>
    <row r="29" ht="104.25" customHeight="1"/>
    <row r="30" ht="104.25" customHeight="1"/>
    <row r="31" ht="104.25" customHeight="1"/>
    <row r="32" ht="104.25" customHeight="1"/>
    <row r="33" ht="104.25" customHeight="1"/>
    <row r="34" ht="104.25" customHeight="1"/>
    <row r="35" ht="104.25" customHeight="1"/>
    <row r="36" ht="104.25" customHeight="1"/>
    <row r="37" ht="104.25" customHeight="1"/>
    <row r="38" ht="104.25" customHeight="1"/>
    <row r="39" ht="104.25" customHeight="1"/>
    <row r="40" ht="104.25" customHeight="1"/>
    <row r="41" ht="104.25" customHeight="1"/>
    <row r="42" ht="104.25" customHeight="1"/>
    <row r="43" ht="104.25" customHeight="1"/>
    <row r="44" ht="104.25" customHeight="1"/>
    <row r="45" ht="104.25" customHeight="1"/>
    <row r="46" ht="104.25" customHeight="1"/>
    <row r="47" ht="104.25" customHeight="1"/>
    <row r="48" ht="104.25" customHeight="1"/>
    <row r="49" ht="104.25" customHeight="1"/>
    <row r="50" ht="104.25" customHeight="1"/>
    <row r="51" ht="104.25" customHeight="1"/>
    <row r="52" ht="104.25" customHeight="1"/>
    <row r="53" ht="104.25" customHeight="1"/>
    <row r="54" ht="104.25" customHeight="1"/>
    <row r="55" ht="104.25" customHeight="1"/>
    <row r="56" ht="104.25" customHeight="1"/>
    <row r="57" ht="104.25" customHeight="1"/>
    <row r="58" ht="104.25" customHeight="1"/>
    <row r="59" ht="104.25" customHeight="1"/>
    <row r="60" ht="104.25" customHeight="1"/>
    <row r="61" ht="104.25" customHeight="1"/>
    <row r="62" ht="104.25" customHeight="1"/>
    <row r="63" ht="104.25" customHeight="1"/>
    <row r="64" ht="104.25" customHeight="1"/>
    <row r="65" ht="104.25" customHeight="1"/>
    <row r="66" ht="104.25" customHeight="1"/>
    <row r="67" ht="104.25" customHeight="1"/>
    <row r="68" ht="104.25" customHeight="1"/>
    <row r="69" ht="104.25" customHeight="1"/>
    <row r="70" ht="104.25" customHeight="1"/>
    <row r="71" ht="104.25" customHeight="1"/>
    <row r="72" ht="104.25" customHeight="1"/>
    <row r="73" ht="104.25" customHeight="1"/>
    <row r="74" ht="104.25" customHeight="1"/>
    <row r="75" ht="104.25" customHeight="1"/>
    <row r="76" ht="104.25" customHeight="1"/>
    <row r="77" ht="104.25" customHeight="1"/>
    <row r="78" ht="104.25" customHeight="1"/>
    <row r="79" ht="104.25" customHeight="1"/>
    <row r="80" ht="104.25" customHeight="1"/>
    <row r="81" ht="104.25" customHeight="1"/>
    <row r="82" ht="104.25" customHeight="1"/>
    <row r="83" ht="104.25" customHeight="1"/>
    <row r="84" ht="104.25" customHeight="1"/>
    <row r="85" ht="104.25" customHeight="1"/>
    <row r="86" ht="104.25" customHeight="1"/>
    <row r="87" ht="104.25" customHeight="1"/>
    <row r="88" ht="104.25" customHeight="1"/>
    <row r="89" ht="104.25" customHeight="1"/>
    <row r="90" ht="104.25" customHeight="1"/>
    <row r="91" ht="104.25" customHeight="1"/>
    <row r="92" ht="104.25" customHeight="1"/>
    <row r="93" ht="104.25" customHeight="1"/>
    <row r="94" ht="104.25" customHeight="1"/>
    <row r="95" ht="104.25" customHeight="1"/>
    <row r="96" ht="104.25" customHeight="1"/>
    <row r="97" ht="104.25" customHeight="1"/>
    <row r="98" ht="104.25" customHeight="1"/>
    <row r="99" ht="104.25" customHeight="1"/>
    <row r="100" ht="104.25" customHeight="1"/>
    <row r="101" ht="104.25" customHeight="1"/>
    <row r="102" ht="104.25" customHeight="1"/>
    <row r="103" ht="104.25" customHeight="1"/>
    <row r="104" ht="104.25" customHeight="1"/>
    <row r="105" ht="104.25" customHeight="1"/>
    <row r="106" ht="104.25" customHeight="1"/>
    <row r="107" ht="104.25" customHeight="1"/>
    <row r="108" ht="104.25" customHeight="1"/>
    <row r="109" ht="104.25" customHeight="1"/>
    <row r="110" ht="104.25" customHeight="1"/>
    <row r="111" ht="104.25" customHeight="1"/>
    <row r="112" ht="104.25" customHeight="1"/>
    <row r="113" ht="104.25" customHeight="1"/>
    <row r="114" ht="104.25" customHeight="1"/>
    <row r="115" ht="104.25" customHeight="1"/>
    <row r="116" ht="104.25" customHeight="1"/>
    <row r="117" ht="104.25" customHeight="1"/>
    <row r="118" ht="104.25" customHeight="1"/>
    <row r="119" ht="104.25" customHeight="1"/>
    <row r="120" ht="104.25" customHeight="1"/>
    <row r="121" ht="104.25" customHeight="1"/>
    <row r="122" ht="104.25" customHeight="1"/>
    <row r="123" ht="104.25" customHeight="1"/>
    <row r="124" ht="104.25" customHeight="1"/>
    <row r="125" ht="104.25" customHeight="1"/>
    <row r="126" ht="104.25" customHeight="1"/>
    <row r="127" ht="104.25" customHeight="1"/>
    <row r="128" ht="104.25" customHeight="1"/>
  </sheetData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83acd38-8a01-461b-9c5c-81de8534533b" xsi:nil="true"/>
    <lcf76f155ced4ddcb4097134ff3c332f xmlns="18a7340e-d861-4761-a826-0672ec2c91c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FDB88C08E5034CB919637EF3F961B6" ma:contentTypeVersion="19" ma:contentTypeDescription="Crée un document." ma:contentTypeScope="" ma:versionID="be80d804107532653d0392d8e258c8c4">
  <xsd:schema xmlns:xsd="http://www.w3.org/2001/XMLSchema" xmlns:xs="http://www.w3.org/2001/XMLSchema" xmlns:p="http://schemas.microsoft.com/office/2006/metadata/properties" xmlns:ns2="18a7340e-d861-4761-a826-0672ec2c91c0" xmlns:ns3="683acd38-8a01-461b-9c5c-81de8534533b" targetNamespace="http://schemas.microsoft.com/office/2006/metadata/properties" ma:root="true" ma:fieldsID="43c99f0788a32e67f2daffa2a894f809" ns2:_="" ns3:_="">
    <xsd:import namespace="18a7340e-d861-4761-a826-0672ec2c91c0"/>
    <xsd:import namespace="683acd38-8a01-461b-9c5c-81de853453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a7340e-d861-4761-a826-0672ec2c91c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18585dd9-08bf-4ae9-865e-f47d7bdc18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3acd38-8a01-461b-9c5c-81de8534533b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afff05e-69fb-446e-a216-d512094f7bff}" ma:internalName="TaxCatchAll" ma:showField="CatchAllData" ma:web="683acd38-8a01-461b-9c5c-81de853453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891D76B-1916-4090-9575-EF1CC567C732}">
  <ds:schemaRefs>
    <ds:schemaRef ds:uri="http://schemas.microsoft.com/office/2006/metadata/properties"/>
    <ds:schemaRef ds:uri="http://schemas.microsoft.com/office/infopath/2007/PartnerControls"/>
    <ds:schemaRef ds:uri="683acd38-8a01-461b-9c5c-81de8534533b"/>
    <ds:schemaRef ds:uri="18a7340e-d861-4761-a826-0672ec2c91c0"/>
  </ds:schemaRefs>
</ds:datastoreItem>
</file>

<file path=customXml/itemProps2.xml><?xml version="1.0" encoding="utf-8"?>
<ds:datastoreItem xmlns:ds="http://schemas.openxmlformats.org/officeDocument/2006/customXml" ds:itemID="{C8995DB8-F3D4-438F-A401-CD150C81DFC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70BDC1A-73F5-4D8D-928E-E7A9B387C498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9</vt:i4>
      </vt:variant>
    </vt:vector>
  </HeadingPairs>
  <TitlesOfParts>
    <vt:vector size="13" baseType="lpstr">
      <vt:lpstr>Configurateur</vt:lpstr>
      <vt:lpstr>Liste cde PYRAPAN</vt:lpstr>
      <vt:lpstr>Grundlagen</vt:lpstr>
      <vt:lpstr>Bilder</vt:lpstr>
      <vt:lpstr>Bild1</vt:lpstr>
      <vt:lpstr>Bild2</vt:lpstr>
      <vt:lpstr>Bild3</vt:lpstr>
      <vt:lpstr>Bild4</vt:lpstr>
      <vt:lpstr>Bild5</vt:lpstr>
      <vt:lpstr>Bild6</vt:lpstr>
      <vt:lpstr>go</vt:lpstr>
      <vt:lpstr>Configurateur!Zone_d_impression</vt:lpstr>
      <vt:lpstr>'Liste cde PYRAPAN'!Zone_d_impression</vt:lpstr>
    </vt:vector>
  </TitlesOfParts>
  <Manager/>
  <Company>D&amp;A Management u. Beratung 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AP54006</dc:creator>
  <cp:keywords/>
  <dc:description/>
  <cp:lastModifiedBy>Gustav Giczi</cp:lastModifiedBy>
  <cp:revision/>
  <cp:lastPrinted>2023-10-26T15:11:22Z</cp:lastPrinted>
  <dcterms:created xsi:type="dcterms:W3CDTF">2010-08-03T15:35:40Z</dcterms:created>
  <dcterms:modified xsi:type="dcterms:W3CDTF">2025-09-25T11:39:54Z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0x01010069FDB88C08E5034CB919637EF3F961B6</vt:lpwstr>
  </property>
  <property fmtid="{D5CDD505-2E9C-101B-9397-08002B2CF9AE}" pid="3" name="MediaServiceImageTags">
    <vt:lpwstr/>
  </property>
</Properties>
</file>