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activeX/activeX2.xml" ContentType="application/vnd.ms-office.activeX+xml"/>
  <Override PartName="/xl/activeX/activeX2.bin" ContentType="application/vnd.ms-office.activeX"/>
  <Override PartName="/xl/activeX/activeX3.xml" ContentType="application/vnd.ms-office.activeX+xml"/>
  <Override PartName="/xl/activeX/activeX3.bin" ContentType="application/vnd.ms-office.activeX"/>
  <Override PartName="/xl/activeX/activeX4.xml" ContentType="application/vnd.ms-office.activeX+xml"/>
  <Override PartName="/xl/activeX/activeX4.bin" ContentType="application/vnd.ms-office.activeX"/>
  <Override PartName="/xl/drawings/drawing2.xml" ContentType="application/vnd.openxmlformats-officedocument.drawing+xml"/>
  <Override PartName="/xl/activeX/activeX5.xml" ContentType="application/vnd.ms-office.activeX+xml"/>
  <Override PartName="/xl/activeX/activeX5.bin" ContentType="application/vnd.ms-office.activeX"/>
  <Override PartName="/xl/activeX/activeX6.xml" ContentType="application/vnd.ms-office.activeX+xml"/>
  <Override PartName="/xl/activeX/activeX6.bin" ContentType="application/vnd.ms-office.activeX"/>
  <Override PartName="/xl/activeX/activeX7.xml" ContentType="application/vnd.ms-office.activeX+xml"/>
  <Override PartName="/xl/activeX/activeX7.bin" ContentType="application/vnd.ms-office.activeX"/>
  <Override PartName="/xl/activeX/activeX8.xml" ContentType="application/vnd.ms-office.activeX+xml"/>
  <Override PartName="/xl/activeX/activeX8.bin" ContentType="application/vnd.ms-office.activeX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showInkAnnotation="0" codeName="DieseArbeitsmappe"/>
  <mc:AlternateContent xmlns:mc="http://schemas.openxmlformats.org/markup-compatibility/2006">
    <mc:Choice Requires="x15">
      <x15ac:absPath xmlns:x15ac="http://schemas.microsoft.com/office/spreadsheetml/2010/11/ac" url="https://kloeco.sharepoint.com/sites/CH_DABT_PM_PBB/Shared Documents/Produkte/BARTEC/Bestellformulare/"/>
    </mc:Choice>
  </mc:AlternateContent>
  <xr:revisionPtr revIDLastSave="120" documentId="13_ncr:1_{F25C4BF1-C732-4079-882E-2B9A35A53607}" xr6:coauthVersionLast="47" xr6:coauthVersionMax="47" xr10:uidLastSave="{3349E6A0-3177-4866-B402-00FD5B34AB1D}"/>
  <workbookProtection workbookAlgorithmName="SHA-512" workbookHashValue="xkgMxVT3tcUYwZQiGibSITPtapgcLKbuR0J/qHeZg5tFT8e5X6F6aHk5ukcnoaCSYsRcbmwFa0T/++RG5K9/6w==" workbookSaltValue="qKI5lJiVPWy6r4MJt0MRog==" workbookSpinCount="100000" lockStructure="1"/>
  <bookViews>
    <workbookView xWindow="28680" yWindow="-120" windowWidth="29040" windowHeight="17520" xr2:uid="{00000000-000D-0000-FFFF-FFFF00000000}"/>
  </bookViews>
  <sheets>
    <sheet name="Bestellformular 1" sheetId="5" r:id="rId1"/>
    <sheet name="Bestellformular 2" sheetId="7" r:id="rId2"/>
    <sheet name="Mindestabmessungen" sheetId="6" r:id="rId3"/>
    <sheet name="QR Codes" sheetId="8" state="hidden" r:id="rId4"/>
  </sheets>
  <externalReferences>
    <externalReference r:id="rId5"/>
  </externalReferences>
  <definedNames>
    <definedName name="Bild">INDIRECT('Bestellformular 1'!$G$17:$J$17)</definedName>
    <definedName name="DYN">'QR Codes'!$B$3</definedName>
    <definedName name="INOX">'QR Codes'!$B$5</definedName>
    <definedName name="Pulldown" localSheetId="1">OFFSET('[1]Bestellformular 1'!$BL$1,0,0,COUNT('[1]Bestellformular 1'!$BL$1:$BL$14),1)</definedName>
    <definedName name="Pulldown" localSheetId="2">OFFSET('[1]Bestellformular 1'!$BL$1,0,0,COUNT('[1]Bestellformular 1'!$BL$1:$BL$14),1)</definedName>
    <definedName name="Pulldown">OFFSET('Bestellformular 1'!$BO$1,0,0,COUNT('Bestellformular 1'!$BO$1:$BO$14),1)</definedName>
    <definedName name="Pulldown2" localSheetId="1">OFFSET('Bestellformular 2'!$BM$1,0,0,COUNT('Bestellformular 2'!$BM$1:$BM$14),1)</definedName>
    <definedName name="Pulldown2" localSheetId="2">OFFSET('[1]Bestellformular 2'!$BL$1,0,0,COUNT('[1]Bestellformular 2'!$BL$1:$BL$14),1)</definedName>
    <definedName name="Pulldown2">OFFSET(#REF!,0,0,COUNT(#REF!),1)</definedName>
    <definedName name="standard">'QR Codes'!$B$2</definedName>
    <definedName name="TOP">'QR Codes'!$B$4</definedName>
    <definedName name="Verfügbare_Muffen">'QR Codes'!$A$2:$A$5</definedName>
    <definedName name="_xlnm.Print_Area" localSheetId="0">'Bestellformular 1'!$A$1:$O$41</definedName>
    <definedName name="_xlnm.Print_Area" localSheetId="1">'Bestellformular 2'!$A$1:$L$44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R28" i="5" l="1"/>
  <c r="AR29" i="5"/>
  <c r="AR30" i="5"/>
  <c r="AR31" i="5"/>
  <c r="AQ28" i="5"/>
  <c r="AQ29" i="5"/>
  <c r="AQ30" i="5"/>
  <c r="AQ31" i="5"/>
  <c r="BQ31" i="7"/>
  <c r="BQ30" i="7"/>
  <c r="BQ29" i="7"/>
  <c r="BQ28" i="7"/>
  <c r="BQ27" i="7"/>
  <c r="BQ26" i="7"/>
  <c r="BQ25" i="7"/>
  <c r="BQ24" i="7"/>
  <c r="BQ23" i="7"/>
  <c r="BQ22" i="7"/>
  <c r="T213" i="7"/>
  <c r="T212" i="7"/>
  <c r="T211" i="7"/>
  <c r="T210" i="7"/>
  <c r="T209" i="7"/>
  <c r="T208" i="7"/>
  <c r="T207" i="7"/>
  <c r="T206" i="7"/>
  <c r="T205" i="7"/>
  <c r="T204" i="7"/>
  <c r="T203" i="7"/>
  <c r="T202" i="7"/>
  <c r="T201" i="7"/>
  <c r="BI50" i="5"/>
  <c r="AU50" i="5"/>
  <c r="M50" i="5" s="1"/>
  <c r="AT50" i="5"/>
  <c r="F50" i="5"/>
  <c r="BR23" i="5"/>
  <c r="BR24" i="5"/>
  <c r="BR25" i="5"/>
  <c r="BR26" i="5"/>
  <c r="BR27" i="5"/>
  <c r="BR28" i="5"/>
  <c r="BR29" i="5"/>
  <c r="BR30" i="5"/>
  <c r="BR31" i="5"/>
  <c r="BR22" i="5"/>
  <c r="N50" i="5" l="1"/>
  <c r="O50" i="5" s="1"/>
  <c r="BK50" i="5"/>
  <c r="BJ50" i="5" s="1"/>
  <c r="T222" i="5"/>
  <c r="T221" i="5"/>
  <c r="T220" i="5"/>
  <c r="T219" i="5"/>
  <c r="T218" i="5"/>
  <c r="T217" i="5"/>
  <c r="T216" i="5"/>
  <c r="T215" i="5"/>
  <c r="T214" i="5"/>
  <c r="T213" i="5"/>
  <c r="T212" i="5"/>
  <c r="T211" i="5"/>
  <c r="T210" i="5"/>
  <c r="T209" i="5"/>
  <c r="AI22" i="5"/>
  <c r="AI23" i="5"/>
  <c r="AN23" i="5" s="1"/>
  <c r="AI24" i="5"/>
  <c r="AN24" i="5" s="1"/>
  <c r="AI25" i="5"/>
  <c r="AN25" i="5" s="1"/>
  <c r="AI26" i="5"/>
  <c r="AN26" i="5" s="1"/>
  <c r="AI27" i="5"/>
  <c r="AN27" i="5" s="1"/>
  <c r="AI28" i="5"/>
  <c r="AN28" i="5" s="1"/>
  <c r="AI29" i="5"/>
  <c r="AN29" i="5" s="1"/>
  <c r="AI30" i="5"/>
  <c r="AN30" i="5" s="1"/>
  <c r="AI31" i="5"/>
  <c r="AN31" i="5" s="1"/>
  <c r="AN22" i="5" l="1"/>
  <c r="S215" i="5" l="1"/>
  <c r="AJ26" i="5" l="1"/>
  <c r="AK26" i="5"/>
  <c r="AR26" i="5" s="1"/>
  <c r="AJ27" i="5"/>
  <c r="AK27" i="5"/>
  <c r="AR27" i="5" s="1"/>
  <c r="AJ28" i="5"/>
  <c r="AO28" i="5" s="1"/>
  <c r="AK28" i="5"/>
  <c r="AP28" i="5" s="1"/>
  <c r="AJ29" i="5"/>
  <c r="AO29" i="5" s="1"/>
  <c r="AK29" i="5"/>
  <c r="AP29" i="5" s="1"/>
  <c r="AJ30" i="5"/>
  <c r="AO30" i="5" s="1"/>
  <c r="AK30" i="5"/>
  <c r="AP30" i="5" s="1"/>
  <c r="AJ31" i="5"/>
  <c r="AO31" i="5" s="1"/>
  <c r="AK31" i="5"/>
  <c r="AP31" i="5" s="1"/>
  <c r="AO27" i="5" l="1"/>
  <c r="AQ27" i="5"/>
  <c r="AO26" i="5"/>
  <c r="AQ26" i="5"/>
  <c r="AP27" i="5"/>
  <c r="AP26" i="5"/>
  <c r="BP31" i="7"/>
  <c r="BP30" i="7"/>
  <c r="BP29" i="7"/>
  <c r="BP28" i="7"/>
  <c r="BP27" i="7"/>
  <c r="BP26" i="7"/>
  <c r="BP25" i="7"/>
  <c r="BP24" i="7"/>
  <c r="BP23" i="7"/>
  <c r="BP22" i="7"/>
  <c r="BQ31" i="5"/>
  <c r="BQ30" i="5"/>
  <c r="BQ29" i="5"/>
  <c r="BQ28" i="5"/>
  <c r="BQ27" i="5"/>
  <c r="BQ26" i="5"/>
  <c r="BQ25" i="5"/>
  <c r="BQ24" i="5"/>
  <c r="BQ23" i="5"/>
  <c r="BQ22" i="5"/>
  <c r="BO31" i="7"/>
  <c r="BO30" i="7"/>
  <c r="BO29" i="7"/>
  <c r="BO28" i="7"/>
  <c r="BO27" i="7"/>
  <c r="BO26" i="7"/>
  <c r="BO25" i="7"/>
  <c r="BO24" i="7"/>
  <c r="BO23" i="7"/>
  <c r="BO22" i="7"/>
  <c r="BP23" i="5"/>
  <c r="BP24" i="5"/>
  <c r="BP25" i="5"/>
  <c r="BP26" i="5"/>
  <c r="BP27" i="5"/>
  <c r="BP28" i="5"/>
  <c r="BP29" i="5"/>
  <c r="BP30" i="5"/>
  <c r="BP31" i="5"/>
  <c r="BP22" i="5"/>
  <c r="BQ32" i="7" l="1"/>
  <c r="BQ32" i="5"/>
  <c r="BP32" i="7"/>
  <c r="BO32" i="7"/>
  <c r="BR32" i="5"/>
  <c r="BP32" i="5"/>
  <c r="Q20" i="5" l="1"/>
  <c r="N20" i="7"/>
  <c r="F25" i="5"/>
  <c r="F26" i="5"/>
  <c r="F27" i="5"/>
  <c r="F28" i="5"/>
  <c r="F29" i="5"/>
  <c r="F30" i="5"/>
  <c r="BL23" i="5"/>
  <c r="BM23" i="5"/>
  <c r="BL24" i="5"/>
  <c r="BM24" i="5"/>
  <c r="BL25" i="5"/>
  <c r="BM25" i="5"/>
  <c r="BL26" i="5"/>
  <c r="BM26" i="5"/>
  <c r="BL27" i="5"/>
  <c r="BM27" i="5"/>
  <c r="BL28" i="5"/>
  <c r="BM28" i="5"/>
  <c r="BN28" i="5" s="1"/>
  <c r="BL29" i="5"/>
  <c r="BM29" i="5"/>
  <c r="BN29" i="5" s="1"/>
  <c r="BL30" i="5"/>
  <c r="BM30" i="5"/>
  <c r="BL31" i="5"/>
  <c r="BM31" i="5"/>
  <c r="BM22" i="5"/>
  <c r="BL22" i="5"/>
  <c r="BI24" i="5"/>
  <c r="BN26" i="5" l="1"/>
  <c r="BN25" i="5"/>
  <c r="BN24" i="5"/>
  <c r="BN27" i="5"/>
  <c r="BN30" i="5"/>
  <c r="BN31" i="5"/>
  <c r="BN23" i="5"/>
  <c r="BN22" i="5"/>
  <c r="G44" i="7" l="1"/>
  <c r="BI23" i="7" l="1"/>
  <c r="BI24" i="7"/>
  <c r="BI25" i="7"/>
  <c r="BH25" i="7" s="1"/>
  <c r="BI26" i="7"/>
  <c r="BI27" i="7"/>
  <c r="BI28" i="7"/>
  <c r="BI29" i="7"/>
  <c r="BI30" i="7"/>
  <c r="BI31" i="7"/>
  <c r="BG23" i="7"/>
  <c r="BG24" i="7"/>
  <c r="BG25" i="7"/>
  <c r="BG26" i="7"/>
  <c r="BG27" i="7"/>
  <c r="BG28" i="7"/>
  <c r="BG29" i="7"/>
  <c r="BG30" i="7"/>
  <c r="BG31" i="7"/>
  <c r="F24" i="7"/>
  <c r="F25" i="7"/>
  <c r="F26" i="7"/>
  <c r="F27" i="7"/>
  <c r="F28" i="7"/>
  <c r="F29" i="7"/>
  <c r="F30" i="7"/>
  <c r="F31" i="7"/>
  <c r="BI22" i="7"/>
  <c r="BG22" i="7"/>
  <c r="BI22" i="5"/>
  <c r="BI49" i="5"/>
  <c r="AU49" i="5"/>
  <c r="M49" i="5" s="1"/>
  <c r="BK49" i="5" s="1"/>
  <c r="AT49" i="5"/>
  <c r="BI48" i="5"/>
  <c r="BI47" i="5"/>
  <c r="BI46" i="5"/>
  <c r="F47" i="5"/>
  <c r="F46" i="5"/>
  <c r="AU48" i="5"/>
  <c r="M48" i="5" s="1"/>
  <c r="N48" i="5" s="1"/>
  <c r="O48" i="5" s="1"/>
  <c r="AT48" i="5"/>
  <c r="S213" i="7"/>
  <c r="S212" i="7"/>
  <c r="S211" i="7"/>
  <c r="S210" i="7"/>
  <c r="S209" i="7"/>
  <c r="S208" i="7"/>
  <c r="S207" i="7"/>
  <c r="S206" i="7"/>
  <c r="S205" i="7"/>
  <c r="S204" i="7"/>
  <c r="S203" i="7"/>
  <c r="S202" i="7"/>
  <c r="S201" i="7"/>
  <c r="T199" i="7"/>
  <c r="U199" i="7" s="1"/>
  <c r="S199" i="7"/>
  <c r="W199" i="7" s="1"/>
  <c r="AC118" i="7"/>
  <c r="AB118" i="7"/>
  <c r="AA118" i="7"/>
  <c r="Z118" i="7"/>
  <c r="Y118" i="7"/>
  <c r="X118" i="7"/>
  <c r="W118" i="7"/>
  <c r="U118" i="7"/>
  <c r="T118" i="7"/>
  <c r="S118" i="7"/>
  <c r="AC117" i="7"/>
  <c r="AB117" i="7"/>
  <c r="AA117" i="7"/>
  <c r="Z117" i="7"/>
  <c r="Y117" i="7"/>
  <c r="X117" i="7"/>
  <c r="W117" i="7"/>
  <c r="U117" i="7"/>
  <c r="T117" i="7"/>
  <c r="S117" i="7"/>
  <c r="AC116" i="7"/>
  <c r="AB116" i="7"/>
  <c r="AA116" i="7"/>
  <c r="Z116" i="7"/>
  <c r="Y116" i="7"/>
  <c r="X116" i="7"/>
  <c r="W116" i="7"/>
  <c r="U116" i="7"/>
  <c r="T116" i="7"/>
  <c r="S116" i="7"/>
  <c r="AC115" i="7"/>
  <c r="AB115" i="7"/>
  <c r="AA115" i="7"/>
  <c r="Z115" i="7"/>
  <c r="Y115" i="7"/>
  <c r="X115" i="7"/>
  <c r="W115" i="7"/>
  <c r="U115" i="7"/>
  <c r="T115" i="7"/>
  <c r="S115" i="7"/>
  <c r="AC114" i="7"/>
  <c r="AB114" i="7"/>
  <c r="AA114" i="7"/>
  <c r="Z114" i="7"/>
  <c r="Y114" i="7"/>
  <c r="X114" i="7"/>
  <c r="W114" i="7"/>
  <c r="U114" i="7"/>
  <c r="T114" i="7"/>
  <c r="S114" i="7"/>
  <c r="AC113" i="7"/>
  <c r="AB113" i="7"/>
  <c r="AA113" i="7"/>
  <c r="Z113" i="7"/>
  <c r="Y113" i="7"/>
  <c r="X113" i="7"/>
  <c r="W113" i="7"/>
  <c r="U113" i="7"/>
  <c r="T113" i="7"/>
  <c r="S113" i="7"/>
  <c r="AC112" i="7"/>
  <c r="AB112" i="7"/>
  <c r="AA112" i="7"/>
  <c r="Z112" i="7"/>
  <c r="Y112" i="7"/>
  <c r="X112" i="7"/>
  <c r="W112" i="7"/>
  <c r="U112" i="7"/>
  <c r="T112" i="7"/>
  <c r="S112" i="7"/>
  <c r="AC111" i="7"/>
  <c r="AB111" i="7"/>
  <c r="AA111" i="7"/>
  <c r="Z111" i="7"/>
  <c r="Y111" i="7"/>
  <c r="X111" i="7"/>
  <c r="W111" i="7"/>
  <c r="U111" i="7"/>
  <c r="T111" i="7"/>
  <c r="S111" i="7"/>
  <c r="AC110" i="7"/>
  <c r="AB110" i="7"/>
  <c r="AA110" i="7"/>
  <c r="Z110" i="7"/>
  <c r="Y110" i="7"/>
  <c r="X110" i="7"/>
  <c r="W110" i="7"/>
  <c r="U110" i="7"/>
  <c r="T110" i="7"/>
  <c r="S110" i="7"/>
  <c r="AC109" i="7"/>
  <c r="AB109" i="7"/>
  <c r="AA109" i="7"/>
  <c r="Z109" i="7"/>
  <c r="Y109" i="7"/>
  <c r="X109" i="7"/>
  <c r="W109" i="7"/>
  <c r="U109" i="7"/>
  <c r="T109" i="7"/>
  <c r="S109" i="7"/>
  <c r="AC108" i="7"/>
  <c r="AB108" i="7"/>
  <c r="AA108" i="7"/>
  <c r="Z108" i="7"/>
  <c r="Y108" i="7"/>
  <c r="X108" i="7"/>
  <c r="W108" i="7"/>
  <c r="U108" i="7"/>
  <c r="T108" i="7"/>
  <c r="S108" i="7"/>
  <c r="AC107" i="7"/>
  <c r="AB107" i="7"/>
  <c r="AA107" i="7"/>
  <c r="Z107" i="7"/>
  <c r="Y107" i="7"/>
  <c r="X107" i="7"/>
  <c r="W107" i="7"/>
  <c r="U107" i="7"/>
  <c r="T107" i="7"/>
  <c r="S107" i="7"/>
  <c r="K52" i="7"/>
  <c r="E52" i="7"/>
  <c r="AG31" i="7"/>
  <c r="AG30" i="7"/>
  <c r="AG29" i="7"/>
  <c r="AG28" i="7"/>
  <c r="AG27" i="7"/>
  <c r="AG26" i="7"/>
  <c r="AG25" i="7"/>
  <c r="AG24" i="7"/>
  <c r="AG23" i="7"/>
  <c r="AG22" i="7"/>
  <c r="BI6" i="7"/>
  <c r="BI4" i="7"/>
  <c r="BH28" i="7" l="1"/>
  <c r="BH30" i="7"/>
  <c r="BH27" i="7"/>
  <c r="BH29" i="7"/>
  <c r="BH26" i="7"/>
  <c r="BH31" i="7"/>
  <c r="BH24" i="7"/>
  <c r="BH23" i="7"/>
  <c r="F23" i="7" s="1"/>
  <c r="BH22" i="7"/>
  <c r="S119" i="7"/>
  <c r="L49" i="7" s="1"/>
  <c r="BJ49" i="5"/>
  <c r="F49" i="5" s="1"/>
  <c r="V201" i="7"/>
  <c r="BL1" i="7" s="1"/>
  <c r="V213" i="7"/>
  <c r="BL13" i="7" s="1"/>
  <c r="V208" i="7"/>
  <c r="BL8" i="7" s="1"/>
  <c r="V212" i="7"/>
  <c r="BL12" i="7" s="1"/>
  <c r="BL14" i="7"/>
  <c r="BK48" i="5"/>
  <c r="BJ48" i="5" s="1"/>
  <c r="F48" i="5" s="1"/>
  <c r="T119" i="7"/>
  <c r="AC119" i="7"/>
  <c r="Y119" i="7"/>
  <c r="V204" i="7"/>
  <c r="BL4" i="7" s="1"/>
  <c r="V206" i="7"/>
  <c r="BL6" i="7" s="1"/>
  <c r="V209" i="7"/>
  <c r="BL9" i="7" s="1"/>
  <c r="W119" i="7"/>
  <c r="AA119" i="7"/>
  <c r="S218" i="7"/>
  <c r="X119" i="7"/>
  <c r="AB119" i="7"/>
  <c r="V202" i="7"/>
  <c r="BL2" i="7" s="1"/>
  <c r="V205" i="7"/>
  <c r="BL5" i="7" s="1"/>
  <c r="V211" i="7"/>
  <c r="BL11" i="7" s="1"/>
  <c r="U119" i="7"/>
  <c r="Z119" i="7"/>
  <c r="V203" i="7"/>
  <c r="BL3" i="7" s="1"/>
  <c r="V210" i="7"/>
  <c r="BL10" i="7" s="1"/>
  <c r="N49" i="5"/>
  <c r="O49" i="5" s="1"/>
  <c r="V207" i="7"/>
  <c r="BL7" i="7" s="1"/>
  <c r="BH32" i="7" l="1"/>
  <c r="F22" i="7"/>
  <c r="F32" i="7" s="1"/>
  <c r="AF25" i="7"/>
  <c r="AH25" i="7" s="1"/>
  <c r="K25" i="7" s="1"/>
  <c r="L25" i="7" s="1"/>
  <c r="AF26" i="7"/>
  <c r="AH26" i="7" s="1"/>
  <c r="K26" i="7" s="1"/>
  <c r="L26" i="7" s="1"/>
  <c r="AF23" i="7"/>
  <c r="AH23" i="7" s="1"/>
  <c r="K23" i="7" s="1"/>
  <c r="L23" i="7" s="1"/>
  <c r="AF27" i="7"/>
  <c r="AH27" i="7" s="1"/>
  <c r="K27" i="7" s="1"/>
  <c r="L27" i="7" s="1"/>
  <c r="AF30" i="7"/>
  <c r="AH30" i="7" s="1"/>
  <c r="K30" i="7" s="1"/>
  <c r="L30" i="7" s="1"/>
  <c r="AF24" i="7"/>
  <c r="AH24" i="7" s="1"/>
  <c r="K24" i="7" s="1"/>
  <c r="AF22" i="7"/>
  <c r="AH22" i="7" s="1"/>
  <c r="AF28" i="7"/>
  <c r="AH28" i="7" s="1"/>
  <c r="AF29" i="7"/>
  <c r="AH29" i="7" s="1"/>
  <c r="BM13" i="7" a="1"/>
  <c r="BM13" i="7" s="1"/>
  <c r="BM9" i="7" a="1"/>
  <c r="BM9" i="7" s="1"/>
  <c r="BM4" i="7" a="1"/>
  <c r="BM4" i="7" s="1"/>
  <c r="BM3" i="7" a="1"/>
  <c r="BM3" i="7" s="1"/>
  <c r="BM14" i="7" a="1"/>
  <c r="BM14" i="7" s="1"/>
  <c r="BM10" i="7" a="1"/>
  <c r="BM10" i="7" s="1"/>
  <c r="BM6" i="7" a="1"/>
  <c r="BM6" i="7" s="1"/>
  <c r="BM5" i="7" a="1"/>
  <c r="BM5" i="7" s="1"/>
  <c r="BM12" i="7" a="1"/>
  <c r="BM12" i="7" s="1"/>
  <c r="BM2" i="7" a="1"/>
  <c r="BM2" i="7" s="1"/>
  <c r="BM11" i="7" a="1"/>
  <c r="BM11" i="7" s="1"/>
  <c r="BM7" i="7" a="1"/>
  <c r="BM7" i="7" s="1"/>
  <c r="BM1" i="7" a="1"/>
  <c r="BM1" i="7" s="1"/>
  <c r="BM8" i="7" a="1"/>
  <c r="BM8" i="7" s="1"/>
  <c r="AF31" i="7"/>
  <c r="AH31" i="7" s="1"/>
  <c r="K22" i="7" l="1"/>
  <c r="L22" i="7" s="1"/>
  <c r="L24" i="7"/>
  <c r="K29" i="7"/>
  <c r="L29" i="7" s="1"/>
  <c r="K31" i="7"/>
  <c r="L31" i="7" s="1"/>
  <c r="K28" i="7"/>
  <c r="L28" i="7" s="1"/>
  <c r="K32" i="7" l="1"/>
  <c r="L32" i="7"/>
  <c r="AL22" i="5" l="1"/>
  <c r="BI23" i="5" l="1"/>
  <c r="BI25" i="5"/>
  <c r="BI26" i="5"/>
  <c r="BI27" i="5"/>
  <c r="BI28" i="5"/>
  <c r="BI29" i="5"/>
  <c r="BI30" i="5"/>
  <c r="BI31" i="5"/>
  <c r="AJ22" i="5" l="1"/>
  <c r="AQ22" i="5" s="1"/>
  <c r="AO22" i="5" l="1"/>
  <c r="AM22" i="5"/>
  <c r="AU23" i="5" l="1"/>
  <c r="AU24" i="5"/>
  <c r="AU25" i="5"/>
  <c r="AU26" i="5"/>
  <c r="AU27" i="5"/>
  <c r="AU28" i="5"/>
  <c r="AU29" i="5"/>
  <c r="AU30" i="5"/>
  <c r="AU31" i="5"/>
  <c r="AU47" i="5"/>
  <c r="AU22" i="5"/>
  <c r="AT23" i="5"/>
  <c r="AT24" i="5"/>
  <c r="AT25" i="5"/>
  <c r="AT26" i="5"/>
  <c r="AT27" i="5"/>
  <c r="AT28" i="5"/>
  <c r="AT29" i="5"/>
  <c r="AT30" i="5"/>
  <c r="AT31" i="5"/>
  <c r="AT46" i="5"/>
  <c r="AT47" i="5"/>
  <c r="AT22" i="5"/>
  <c r="BK6" i="5"/>
  <c r="BK4" i="5"/>
  <c r="S209" i="5"/>
  <c r="S226" i="5" l="1"/>
  <c r="V215" i="5"/>
  <c r="BN7" i="5" l="1"/>
  <c r="V209" i="5"/>
  <c r="T207" i="5"/>
  <c r="U207" i="5" s="1"/>
  <c r="S207" i="5"/>
  <c r="W207" i="5" s="1"/>
  <c r="S210" i="5"/>
  <c r="S211" i="5"/>
  <c r="S212" i="5"/>
  <c r="S213" i="5"/>
  <c r="S214" i="5"/>
  <c r="S216" i="5"/>
  <c r="S217" i="5"/>
  <c r="S218" i="5"/>
  <c r="S219" i="5"/>
  <c r="S220" i="5"/>
  <c r="S221" i="5"/>
  <c r="S222" i="5"/>
  <c r="V210" i="5" l="1"/>
  <c r="BN2" i="5" s="1"/>
  <c r="V213" i="5"/>
  <c r="BN5" i="5" s="1"/>
  <c r="V221" i="5"/>
  <c r="BN13" i="5" s="1"/>
  <c r="V217" i="5"/>
  <c r="BN9" i="5" s="1"/>
  <c r="BN1" i="5"/>
  <c r="V222" i="5"/>
  <c r="BN14" i="5" s="1"/>
  <c r="V220" i="5"/>
  <c r="BN12" i="5" s="1"/>
  <c r="V219" i="5"/>
  <c r="BN11" i="5" s="1"/>
  <c r="V218" i="5"/>
  <c r="BN10" i="5" s="1"/>
  <c r="V216" i="5"/>
  <c r="BN8" i="5" s="1"/>
  <c r="V214" i="5"/>
  <c r="BN6" i="5" s="1"/>
  <c r="V212" i="5"/>
  <c r="BN4" i="5" s="1"/>
  <c r="V211" i="5"/>
  <c r="BN3" i="5" s="1"/>
  <c r="AD196" i="5"/>
  <c r="M46" i="5"/>
  <c r="BK46" i="5" s="1"/>
  <c r="BJ46" i="5" s="1"/>
  <c r="M47" i="5"/>
  <c r="BK47" i="5" s="1"/>
  <c r="BJ47" i="5" s="1"/>
  <c r="AM23" i="5"/>
  <c r="AM24" i="5"/>
  <c r="AM25" i="5"/>
  <c r="AM26" i="5"/>
  <c r="AM27" i="5"/>
  <c r="AM28" i="5"/>
  <c r="AM29" i="5"/>
  <c r="AM30" i="5"/>
  <c r="AM31" i="5"/>
  <c r="AL23" i="5"/>
  <c r="AL24" i="5"/>
  <c r="AL25" i="5"/>
  <c r="AL26" i="5"/>
  <c r="AL27" i="5"/>
  <c r="AL28" i="5"/>
  <c r="AL29" i="5"/>
  <c r="AL30" i="5"/>
  <c r="AL31" i="5"/>
  <c r="AF23" i="5" l="1"/>
  <c r="AH23" i="5" s="1"/>
  <c r="AF25" i="5"/>
  <c r="AH25" i="5" s="1"/>
  <c r="AF29" i="5"/>
  <c r="AH29" i="5" s="1"/>
  <c r="AF22" i="5"/>
  <c r="AH22" i="5" s="1"/>
  <c r="AF24" i="5"/>
  <c r="AH24" i="5" s="1"/>
  <c r="AF27" i="5"/>
  <c r="AH27" i="5" s="1"/>
  <c r="AF31" i="5"/>
  <c r="AH31" i="5" s="1"/>
  <c r="AF26" i="5"/>
  <c r="AH26" i="5" s="1"/>
  <c r="AF28" i="5"/>
  <c r="AH28" i="5" s="1"/>
  <c r="AF30" i="5"/>
  <c r="AH30" i="5" s="1"/>
  <c r="AD222" i="5"/>
  <c r="BO8" i="5" a="1"/>
  <c r="BO8" i="5" s="1"/>
  <c r="BO9" i="5" a="1"/>
  <c r="BO9" i="5" s="1"/>
  <c r="BO10" i="5" a="1"/>
  <c r="BO10" i="5" s="1"/>
  <c r="BO11" i="5" a="1"/>
  <c r="BO11" i="5" s="1"/>
  <c r="BO13" i="5" a="1"/>
  <c r="BO13" i="5" s="1"/>
  <c r="BO14" i="5" a="1"/>
  <c r="BO14" i="5" s="1"/>
  <c r="BO6" i="5" a="1"/>
  <c r="BO6" i="5" s="1"/>
  <c r="BO12" i="5" a="1"/>
  <c r="BO12" i="5" s="1"/>
  <c r="BO7" i="5" a="1"/>
  <c r="BO7" i="5" s="1"/>
  <c r="BO1" i="5" a="1"/>
  <c r="BO1" i="5" s="1"/>
  <c r="BO2" i="5" a="1"/>
  <c r="BO2" i="5" s="1"/>
  <c r="BO3" i="5" a="1"/>
  <c r="BO3" i="5" s="1"/>
  <c r="BO4" i="5" a="1"/>
  <c r="BO4" i="5" s="1"/>
  <c r="BO5" i="5" a="1"/>
  <c r="BO5" i="5" s="1"/>
  <c r="AD217" i="5"/>
  <c r="AD219" i="5"/>
  <c r="AD220" i="5"/>
  <c r="AD216" i="5"/>
  <c r="AD213" i="5"/>
  <c r="AD212" i="5"/>
  <c r="AD214" i="5"/>
  <c r="AD211" i="5"/>
  <c r="AD215" i="5"/>
  <c r="AD218" i="5"/>
  <c r="AD221" i="5"/>
  <c r="AD208" i="5" a="1"/>
  <c r="AD208" i="5" s="1"/>
  <c r="AD250" i="5" a="1"/>
  <c r="AD250" i="5" s="1"/>
  <c r="AD197" i="5" a="1"/>
  <c r="AD197" i="5" s="1"/>
  <c r="AD198" i="5" a="1"/>
  <c r="AD198" i="5" s="1"/>
  <c r="AD199" i="5" a="1"/>
  <c r="AD199" i="5" s="1"/>
  <c r="AD200" i="5" a="1"/>
  <c r="AD200" i="5" s="1"/>
  <c r="AD202" i="5" a="1"/>
  <c r="AD202" i="5" s="1"/>
  <c r="AD201" i="5" a="1"/>
  <c r="AD201" i="5" s="1"/>
  <c r="AD204" i="5" a="1"/>
  <c r="AD204" i="5" s="1"/>
  <c r="AD205" i="5" a="1"/>
  <c r="AD205" i="5" s="1"/>
  <c r="AD206" i="5" a="1"/>
  <c r="AD206" i="5" s="1"/>
  <c r="AD207" i="5" a="1"/>
  <c r="AD207" i="5" s="1"/>
  <c r="AD203" i="5" a="1"/>
  <c r="AD203" i="5" s="1"/>
  <c r="AJ23" i="5"/>
  <c r="AK23" i="5"/>
  <c r="AR23" i="5" s="1"/>
  <c r="AJ24" i="5"/>
  <c r="AK24" i="5"/>
  <c r="AR24" i="5" s="1"/>
  <c r="AJ25" i="5"/>
  <c r="AK25" i="5"/>
  <c r="AR25" i="5" s="1"/>
  <c r="AK22" i="5"/>
  <c r="AR22" i="5" s="1"/>
  <c r="AO24" i="5" l="1"/>
  <c r="AQ24" i="5"/>
  <c r="AO25" i="5"/>
  <c r="AQ25" i="5"/>
  <c r="AO23" i="5"/>
  <c r="AQ23" i="5"/>
  <c r="AP25" i="5"/>
  <c r="AP24" i="5"/>
  <c r="AP23" i="5"/>
  <c r="AP22" i="5"/>
  <c r="M22" i="5"/>
  <c r="BK22" i="5" s="1"/>
  <c r="BJ22" i="5" s="1"/>
  <c r="AS22" i="5" s="1"/>
  <c r="M31" i="5"/>
  <c r="M28" i="5"/>
  <c r="BK28" i="5" s="1"/>
  <c r="BJ28" i="5" s="1"/>
  <c r="AS28" i="5" s="1"/>
  <c r="M24" i="5"/>
  <c r="BK24" i="5" s="1"/>
  <c r="BJ24" i="5" s="1"/>
  <c r="AS24" i="5" s="1"/>
  <c r="F24" i="5" s="1"/>
  <c r="M26" i="5"/>
  <c r="BK26" i="5" s="1"/>
  <c r="BJ26" i="5" s="1"/>
  <c r="AS26" i="5" s="1"/>
  <c r="M25" i="5"/>
  <c r="BK25" i="5" s="1"/>
  <c r="BJ25" i="5" s="1"/>
  <c r="AS25" i="5" s="1"/>
  <c r="M27" i="5"/>
  <c r="BK27" i="5" s="1"/>
  <c r="BJ27" i="5" s="1"/>
  <c r="AS27" i="5" s="1"/>
  <c r="M29" i="5"/>
  <c r="BK29" i="5" s="1"/>
  <c r="BJ29" i="5" s="1"/>
  <c r="AS29" i="5" s="1"/>
  <c r="M30" i="5"/>
  <c r="BK30" i="5" s="1"/>
  <c r="BJ30" i="5" s="1"/>
  <c r="AS30" i="5" s="1"/>
  <c r="M23" i="5"/>
  <c r="AL32" i="5"/>
  <c r="AN32" i="5" l="1"/>
  <c r="F22" i="5"/>
  <c r="N22" i="5"/>
  <c r="O22" i="5" s="1"/>
  <c r="N28" i="5"/>
  <c r="O28" i="5" s="1"/>
  <c r="N27" i="5"/>
  <c r="O27" i="5" s="1"/>
  <c r="N29" i="5"/>
  <c r="O29" i="5" s="1"/>
  <c r="N26" i="5"/>
  <c r="O26" i="5" s="1"/>
  <c r="N24" i="5"/>
  <c r="O24" i="5" s="1"/>
  <c r="N30" i="5"/>
  <c r="O30" i="5" s="1"/>
  <c r="N25" i="5"/>
  <c r="O25" i="5" s="1"/>
  <c r="N31" i="5"/>
  <c r="O31" i="5" s="1"/>
  <c r="BK31" i="5"/>
  <c r="BJ31" i="5" s="1"/>
  <c r="AS31" i="5" s="1"/>
  <c r="F31" i="5" s="1"/>
  <c r="N23" i="5"/>
  <c r="O23" i="5" s="1"/>
  <c r="BK23" i="5"/>
  <c r="AQ32" i="5"/>
  <c r="N47" i="5"/>
  <c r="O47" i="5" s="1"/>
  <c r="BJ23" i="5" l="1"/>
  <c r="B125" i="5"/>
  <c r="B126" i="5"/>
  <c r="B127" i="5"/>
  <c r="B128" i="5"/>
  <c r="B129" i="5"/>
  <c r="B130" i="5"/>
  <c r="B131" i="5"/>
  <c r="B132" i="5"/>
  <c r="B133" i="5"/>
  <c r="B134" i="5"/>
  <c r="B135" i="5"/>
  <c r="B124" i="5"/>
  <c r="B113" i="5"/>
  <c r="B114" i="5"/>
  <c r="B115" i="5"/>
  <c r="B116" i="5"/>
  <c r="B117" i="5"/>
  <c r="B118" i="5"/>
  <c r="B119" i="5"/>
  <c r="B120" i="5"/>
  <c r="B121" i="5"/>
  <c r="B122" i="5"/>
  <c r="B123" i="5"/>
  <c r="B112" i="5"/>
  <c r="B101" i="5"/>
  <c r="B102" i="5"/>
  <c r="B103" i="5"/>
  <c r="B104" i="5"/>
  <c r="B105" i="5"/>
  <c r="B106" i="5"/>
  <c r="B107" i="5"/>
  <c r="B108" i="5"/>
  <c r="B109" i="5"/>
  <c r="B110" i="5"/>
  <c r="B111" i="5"/>
  <c r="B100" i="5"/>
  <c r="B89" i="5"/>
  <c r="B90" i="5"/>
  <c r="B91" i="5"/>
  <c r="B92" i="5"/>
  <c r="B93" i="5"/>
  <c r="B94" i="5"/>
  <c r="B95" i="5"/>
  <c r="B96" i="5"/>
  <c r="B97" i="5"/>
  <c r="B98" i="5"/>
  <c r="B99" i="5"/>
  <c r="B88" i="5"/>
  <c r="AS23" i="5" l="1"/>
  <c r="AS32" i="5" s="1"/>
  <c r="I32" i="5" s="1"/>
  <c r="N46" i="5"/>
  <c r="O46" i="5" s="1"/>
  <c r="F23" i="5" l="1"/>
  <c r="O32" i="5"/>
  <c r="N32" i="5"/>
</calcChain>
</file>

<file path=xl/sharedStrings.xml><?xml version="1.0" encoding="utf-8"?>
<sst xmlns="http://schemas.openxmlformats.org/spreadsheetml/2006/main" count="571" uniqueCount="239">
  <si>
    <r>
      <t>BARTEC</t>
    </r>
    <r>
      <rPr>
        <b/>
        <sz val="16"/>
        <color indexed="18"/>
        <rFont val="Symbol"/>
        <family val="1"/>
        <charset val="2"/>
      </rPr>
      <t>â</t>
    </r>
  </si>
  <si>
    <t>Definition Pulldown-Menu Stahl-Muffen:</t>
  </si>
  <si>
    <t>Schraubverbindungen</t>
  </si>
  <si>
    <t>vgl. Spalten A147ff</t>
  </si>
  <si>
    <t>BARTEC-Ausführungsmöglichkeiten</t>
  </si>
  <si>
    <t>Ingenieur</t>
  </si>
  <si>
    <t>Listen-Nr.</t>
  </si>
  <si>
    <t>Seite</t>
  </si>
  <si>
    <t>für Stahl</t>
  </si>
  <si>
    <t>BLS</t>
  </si>
  <si>
    <t>LCE</t>
  </si>
  <si>
    <t>X</t>
  </si>
  <si>
    <t>SD</t>
  </si>
  <si>
    <t>BDV</t>
  </si>
  <si>
    <t>BAS</t>
  </si>
  <si>
    <t>E</t>
  </si>
  <si>
    <t>CT</t>
  </si>
  <si>
    <t>LER</t>
  </si>
  <si>
    <t>STE</t>
  </si>
  <si>
    <t>HNL</t>
  </si>
  <si>
    <t>SNL</t>
  </si>
  <si>
    <t>Hinweise:</t>
  </si>
  <si>
    <t>Standard</t>
  </si>
  <si>
    <t>=</t>
  </si>
  <si>
    <t>1</t>
  </si>
  <si>
    <t>Bitte beachten Sie auch die Ausführungen in unserer aktuellen technischen Dokumentation!</t>
  </si>
  <si>
    <t>für Muffen</t>
  </si>
  <si>
    <t>DYN</t>
  </si>
  <si>
    <t>Lager</t>
  </si>
  <si>
    <t>Bauobjekt</t>
  </si>
  <si>
    <t>Plan-Nr.</t>
  </si>
  <si>
    <r>
      <t xml:space="preserve">Insbesondere die </t>
    </r>
    <r>
      <rPr>
        <b/>
        <sz val="12"/>
        <color rgb="FFC00000"/>
        <rFont val="Arial"/>
        <family val="2"/>
      </rPr>
      <t>Mindestabmessungen</t>
    </r>
    <r>
      <rPr>
        <b/>
        <sz val="12"/>
        <color indexed="56"/>
        <rFont val="Arial"/>
        <family val="2"/>
      </rPr>
      <t xml:space="preserve"> </t>
    </r>
    <r>
      <rPr>
        <sz val="12"/>
        <color indexed="56"/>
        <rFont val="Arial"/>
        <family val="2"/>
      </rPr>
      <t>(Blatt 3 in dieser Arbeitsmappe)</t>
    </r>
  </si>
  <si>
    <t>TOP</t>
  </si>
  <si>
    <t>Nicht lieferbar</t>
  </si>
  <si>
    <t>Bauteil</t>
  </si>
  <si>
    <t>Spezialformen können mit dem Bestellformular 2 dieser Arbeitsmappe erfasst werden.</t>
  </si>
  <si>
    <t>INOX</t>
  </si>
  <si>
    <t>Fragen Sie uns an</t>
  </si>
  <si>
    <t>Lieferadresse</t>
  </si>
  <si>
    <t>Datum</t>
  </si>
  <si>
    <t>gezeichn.</t>
  </si>
  <si>
    <t>geprüft</t>
  </si>
  <si>
    <t>Generell werden die im Werk montierten Muffen so ausgeliefert, dass sie durch einen Einsatz und die Gewinde durch einen Aufsatz geschützt sind.</t>
  </si>
  <si>
    <t>Unternehmer</t>
  </si>
  <si>
    <t>Termin</t>
  </si>
  <si>
    <t>Zubehör: Kunststoff-Steckteller (STE), Schaumstoffmanschetten (SCH) und Nagelleisten (HNL/SNL) sind anzugeben.</t>
  </si>
  <si>
    <t>Bestell-E-Mail: sales@bewehrungen.ch</t>
  </si>
  <si>
    <t>Sonderverbindungen : X, SD, LER sind unter Zubehör auf eine separate Zeile einzugeben</t>
  </si>
  <si>
    <t>Material-Anforderungen für ganze Liste:</t>
  </si>
  <si>
    <t>Bemerkungen</t>
  </si>
  <si>
    <t>Betonstahl:</t>
  </si>
  <si>
    <t>Muffen / Endverankerungen:</t>
  </si>
  <si>
    <t>B500 B</t>
  </si>
  <si>
    <t>STANDARD</t>
  </si>
  <si>
    <t>v1</t>
  </si>
  <si>
    <t>v2</t>
  </si>
  <si>
    <t>Pos.</t>
  </si>
  <si>
    <t>Anzahl</t>
  </si>
  <si>
    <t>Stahl</t>
  </si>
  <si>
    <t xml:space="preserve">Zubehör </t>
  </si>
  <si>
    <t>Anz.</t>
  </si>
  <si>
    <r>
      <t xml:space="preserve">Form </t>
    </r>
    <r>
      <rPr>
        <sz val="10"/>
        <color indexed="56"/>
        <rFont val="Arial"/>
        <family val="2"/>
      </rPr>
      <t>(Aussenmasse)</t>
    </r>
  </si>
  <si>
    <t>Verbindung</t>
  </si>
  <si>
    <t>abgew.</t>
  </si>
  <si>
    <t>Total</t>
  </si>
  <si>
    <t>Gewicht</t>
  </si>
  <si>
    <t>Summen Gewinde</t>
  </si>
  <si>
    <t>Summen Muffen</t>
  </si>
  <si>
    <t>Summen Platten</t>
  </si>
  <si>
    <t>Summe HNL SNL</t>
  </si>
  <si>
    <t>Haken 1</t>
  </si>
  <si>
    <t>Haken  2</t>
  </si>
  <si>
    <t>pro Schnitt</t>
  </si>
  <si>
    <t>BLS1</t>
  </si>
  <si>
    <t xml:space="preserve">Total </t>
  </si>
  <si>
    <t>d Muffe</t>
  </si>
  <si>
    <t>Muffe</t>
  </si>
  <si>
    <t>Stück</t>
  </si>
  <si>
    <t>Ø mm</t>
  </si>
  <si>
    <t>Typ</t>
  </si>
  <si>
    <t>NL</t>
  </si>
  <si>
    <t>I / L / U</t>
  </si>
  <si>
    <t>a cm</t>
  </si>
  <si>
    <t>b cm</t>
  </si>
  <si>
    <t>c cm</t>
  </si>
  <si>
    <t>V1</t>
  </si>
  <si>
    <t>V2</t>
  </si>
  <si>
    <t>Länge m</t>
  </si>
  <si>
    <t>kg</t>
  </si>
  <si>
    <t>Zubehör</t>
  </si>
  <si>
    <t>HNL SNL</t>
  </si>
  <si>
    <t>Anz. NL</t>
  </si>
  <si>
    <t>Abgew. L</t>
  </si>
  <si>
    <t>LCE1</t>
  </si>
  <si>
    <t>BLS1 LCE1</t>
  </si>
  <si>
    <r>
      <t xml:space="preserve">Bei </t>
    </r>
    <r>
      <rPr>
        <b/>
        <sz val="12"/>
        <color rgb="FFC00000"/>
        <rFont val="Arial"/>
        <family val="2"/>
      </rPr>
      <t>seismischen Beanspruchungen</t>
    </r>
    <r>
      <rPr>
        <b/>
        <sz val="12"/>
        <color rgb="FF003366"/>
        <rFont val="Arial"/>
        <family val="2"/>
      </rPr>
      <t xml:space="preserve"> ist die BARTEC® Standard-Verbindung einzusetzen (siehe BARTEC®-Dokumentation Seiten 8-9).</t>
    </r>
  </si>
  <si>
    <r>
      <rPr>
        <b/>
        <sz val="12"/>
        <color rgb="FF003366"/>
        <rFont val="Arial"/>
        <family val="2"/>
      </rPr>
      <t xml:space="preserve">Holznagelleiste HNL / Stahlnagelleiste SNL : </t>
    </r>
    <r>
      <rPr>
        <sz val="12"/>
        <color rgb="FF003366"/>
        <rFont val="Arial"/>
        <family val="2"/>
      </rPr>
      <t>die Anzahl NL wird automatisch gerechnet und aufgerundet, e100 = 12 Stäbe/NL, e150 = 8 Stäbe/NL, e200 = 6 Stäbe/NL. Wenn eine andere Anzahl NL erforderlich ist, dann diese bitte als separate Position eingeben mit Anzahl HNL und Stabdurchmesser.</t>
    </r>
  </si>
  <si>
    <t>Summen:</t>
  </si>
  <si>
    <t>Standard-Figuren:</t>
  </si>
  <si>
    <r>
      <rPr>
        <b/>
        <sz val="11"/>
        <color rgb="FF002060"/>
        <rFont val="Arial"/>
        <family val="2"/>
      </rPr>
      <t xml:space="preserve">   </t>
    </r>
    <r>
      <rPr>
        <b/>
        <u/>
        <sz val="11"/>
        <color rgb="FF002060"/>
        <rFont val="Arial"/>
        <family val="2"/>
      </rPr>
      <t xml:space="preserve">I </t>
    </r>
    <r>
      <rPr>
        <u/>
        <sz val="11"/>
        <color rgb="FF002060"/>
        <rFont val="Arial"/>
        <family val="2"/>
      </rPr>
      <t>(Fixlänge)</t>
    </r>
  </si>
  <si>
    <r>
      <t xml:space="preserve">L </t>
    </r>
    <r>
      <rPr>
        <u/>
        <sz val="11"/>
        <color rgb="FF002060"/>
        <rFont val="Arial"/>
        <family val="2"/>
      </rPr>
      <t>(Winkel)</t>
    </r>
  </si>
  <si>
    <r>
      <t xml:space="preserve">U </t>
    </r>
    <r>
      <rPr>
        <u/>
        <sz val="11"/>
        <color rgb="FF002060"/>
        <rFont val="Arial"/>
        <family val="2"/>
      </rPr>
      <t>(Bügel)</t>
    </r>
  </si>
  <si>
    <r>
      <t>BAS</t>
    </r>
    <r>
      <rPr>
        <sz val="11"/>
        <color rgb="FF002060"/>
        <rFont val="Arial"/>
        <family val="2"/>
      </rPr>
      <t xml:space="preserve"> (Anschlusssatz)</t>
    </r>
  </si>
  <si>
    <r>
      <t>Endhaken d2:</t>
    </r>
    <r>
      <rPr>
        <sz val="11"/>
        <color rgb="FF002060"/>
        <rFont val="Arial"/>
        <family val="2"/>
      </rPr>
      <t xml:space="preserve"> Bitte im Auswahlfeld bei V1 oder V2 "EHd2" wählen</t>
    </r>
  </si>
  <si>
    <t xml:space="preserve">EHd2    </t>
  </si>
  <si>
    <t>Weitere Formen / Verbindungen:</t>
  </si>
  <si>
    <r>
      <rPr>
        <b/>
        <u/>
        <sz val="11"/>
        <color rgb="FF002060"/>
        <rFont val="Arial"/>
        <family val="2"/>
      </rPr>
      <t>ACIPORT®mobile</t>
    </r>
    <r>
      <rPr>
        <u/>
        <sz val="11"/>
        <color rgb="FF002060"/>
        <rFont val="Arial"/>
        <family val="2"/>
      </rPr>
      <t>:</t>
    </r>
    <r>
      <rPr>
        <sz val="11"/>
        <color rgb="FF002060"/>
        <rFont val="Arial"/>
        <family val="2"/>
      </rPr>
      <t xml:space="preserve"> QR-Code mit Handykamera scannen für:  </t>
    </r>
  </si>
  <si>
    <t>- Einbauanleitung</t>
  </si>
  <si>
    <t>Bitte über "Bestellformular 2" bestellen</t>
  </si>
  <si>
    <t xml:space="preserve">BLS: </t>
  </si>
  <si>
    <t>LCE:</t>
  </si>
  <si>
    <t>- Abnahme-Checkliste</t>
  </si>
  <si>
    <t>Beispiele :</t>
  </si>
  <si>
    <t>B1</t>
  </si>
  <si>
    <t>L</t>
  </si>
  <si>
    <t>BLS2</t>
  </si>
  <si>
    <t>B2</t>
  </si>
  <si>
    <t>[-]</t>
  </si>
  <si>
    <t>I</t>
  </si>
  <si>
    <t>keine</t>
  </si>
  <si>
    <t>EHd2</t>
  </si>
  <si>
    <t>B3</t>
  </si>
  <si>
    <t>HNL BLS-150</t>
  </si>
  <si>
    <t>B4</t>
  </si>
  <si>
    <t>B5</t>
  </si>
  <si>
    <t>Zubehör:</t>
  </si>
  <si>
    <t>L (m)</t>
  </si>
  <si>
    <t>Steckteller (für BLS 1)</t>
  </si>
  <si>
    <t>SCH</t>
  </si>
  <si>
    <t>Schaumstoffmanschette (für LCE 1)</t>
  </si>
  <si>
    <t>X-Muffe</t>
  </si>
  <si>
    <t>Schraubenanschluss, ohne Schrauben</t>
  </si>
  <si>
    <t>Anschweissmuffe</t>
  </si>
  <si>
    <t>Verbindung mit einstellbarer Abstand</t>
  </si>
  <si>
    <t>HNL BLS-100</t>
  </si>
  <si>
    <t xml:space="preserve">Holznagelleiste für BLS mit 100 mm Teilung </t>
  </si>
  <si>
    <t xml:space="preserve">Holznagelleiste für BLS mit 150 mm Teilung </t>
  </si>
  <si>
    <t>HNL BLS-200</t>
  </si>
  <si>
    <t xml:space="preserve">Holznagelleiste für BLS mit 200 mm Teilung </t>
  </si>
  <si>
    <t>HNL LCE-100</t>
  </si>
  <si>
    <t xml:space="preserve">Holznagelleiste für LCE mit 100 mm Teilung </t>
  </si>
  <si>
    <t>HNL LCE-150</t>
  </si>
  <si>
    <t xml:space="preserve">Holznagelleiste für LCE mit 150 mm Teilung </t>
  </si>
  <si>
    <t>HNL LCE-200</t>
  </si>
  <si>
    <t xml:space="preserve">Holznagelleiste für LCE mit 200 mm Teilung </t>
  </si>
  <si>
    <t>SNL BLS-100</t>
  </si>
  <si>
    <t xml:space="preserve">Stahlnagelleiste für BLS mit 100 mm Teilung </t>
  </si>
  <si>
    <t>SNL BLS-150</t>
  </si>
  <si>
    <t xml:space="preserve">Stahlnagelleiste für BLS mit 150 mm Teilung </t>
  </si>
  <si>
    <t>SNL BLS-200</t>
  </si>
  <si>
    <t xml:space="preserve">Stahlnagelleiste für BLS mit 200 mm Teilung </t>
  </si>
  <si>
    <t>Formen:</t>
  </si>
  <si>
    <t>U</t>
  </si>
  <si>
    <t>Verbindungen:</t>
  </si>
  <si>
    <t>LCE2</t>
  </si>
  <si>
    <t>Lang- Gewinde (Zeichn.)</t>
  </si>
  <si>
    <t>E Spez. (Zeichn.)</t>
  </si>
  <si>
    <t>CT Spez. (Zeichn.)</t>
  </si>
  <si>
    <t>Betonstahl</t>
  </si>
  <si>
    <t>Bemerkung</t>
  </si>
  <si>
    <t>Standard und seismisch</t>
  </si>
  <si>
    <t>Ermüdung</t>
  </si>
  <si>
    <t>B500 C</t>
  </si>
  <si>
    <t>STANDARD / DYN</t>
  </si>
  <si>
    <t>Standard, seismisch oder DYN</t>
  </si>
  <si>
    <t>TOP 700</t>
  </si>
  <si>
    <t>Hochfeste Verbindung</t>
  </si>
  <si>
    <t>TOP 12</t>
  </si>
  <si>
    <t>W-Nr. 1.4003 (KWK 1), Muffe: 1.4462 (KWK 4)</t>
  </si>
  <si>
    <t>ACIGRIP 362</t>
  </si>
  <si>
    <t>W-Nr. 1.4362 (KWK 3), Muffe: 1.4462 (KWK 4)</t>
  </si>
  <si>
    <t>ACIGRIP 462</t>
  </si>
  <si>
    <t>W-Nr. 1.4462 (KWK 4), Muffe: 1.4462 (KWK 4)</t>
  </si>
  <si>
    <t>1.4xxx</t>
  </si>
  <si>
    <t>Fragen Sie uns an.</t>
  </si>
  <si>
    <t xml:space="preserve">   Erhältliche Stahldurchmesser [mm] nach Muffentyp</t>
  </si>
  <si>
    <t>(seismisch)</t>
  </si>
  <si>
    <t>Durchmesser auf Anfrage</t>
  </si>
  <si>
    <t>Verfügbare Durchmesser nach Muffentyp</t>
  </si>
  <si>
    <t>VERFÜGBAR FÜR</t>
  </si>
  <si>
    <t>UND</t>
  </si>
  <si>
    <t>(Stahl</t>
  </si>
  <si>
    <t>Muffen)</t>
  </si>
  <si>
    <r>
      <t>Verfügbarer</t>
    </r>
    <r>
      <rPr>
        <b/>
        <sz val="12"/>
        <rFont val="Arial"/>
        <family val="2"/>
      </rPr>
      <t xml:space="preserve"> Stahl</t>
    </r>
  </si>
  <si>
    <t>Verfügbare Durchmesser nach Stahltyp</t>
  </si>
  <si>
    <t>Top700</t>
  </si>
  <si>
    <t>Top12</t>
  </si>
  <si>
    <t>Schraubenanschluss ohne Schrauben</t>
  </si>
  <si>
    <r>
      <t xml:space="preserve">Alle  Elemente (Biegeformen, Masse, Verbindungsarten) können Sie mittels </t>
    </r>
    <r>
      <rPr>
        <b/>
        <sz val="12"/>
        <color indexed="56"/>
        <rFont val="Arial"/>
        <family val="2"/>
      </rPr>
      <t xml:space="preserve">Copy  &amp; Paste  </t>
    </r>
    <r>
      <rPr>
        <sz val="12"/>
        <color indexed="56"/>
        <rFont val="Arial"/>
        <family val="2"/>
      </rPr>
      <t xml:space="preserve">an die gewünschte Stelle in der Liste kopieren. </t>
    </r>
  </si>
  <si>
    <t>gezeichnet</t>
  </si>
  <si>
    <t>Die Masszahlen können Sie einfach überschreiben. Die Linien können Sie leicht zu weiteren Biegeformen kombinieren.</t>
  </si>
  <si>
    <t>Unternehmung</t>
  </si>
  <si>
    <t>Sonderverbindungen : X, SD, LER sind unter Zubehör auf eine separate Zeile einzugeben.</t>
  </si>
  <si>
    <t>Form in cm</t>
  </si>
  <si>
    <t>(alle Masse verstehen sich als Aussenmasse)</t>
  </si>
  <si>
    <r>
      <rPr>
        <b/>
        <sz val="11"/>
        <color indexed="56"/>
        <rFont val="Arial"/>
        <family val="2"/>
      </rPr>
      <t>Holznagelleiste HNL / Stahlnagelleiste SNL :</t>
    </r>
    <r>
      <rPr>
        <sz val="11"/>
        <color indexed="56"/>
        <rFont val="Arial"/>
        <family val="2"/>
      </rPr>
      <t xml:space="preserve"> die Anzahl NL wird automatisch </t>
    </r>
    <r>
      <rPr>
        <b/>
        <sz val="11"/>
        <color indexed="56"/>
        <rFont val="Arial"/>
        <family val="2"/>
      </rPr>
      <t>einschnittig</t>
    </r>
    <r>
      <rPr>
        <sz val="11"/>
        <color indexed="56"/>
        <rFont val="Arial"/>
        <family val="2"/>
      </rPr>
      <t xml:space="preserve"> gerechnet und aufgerundet,
e100 = 12 Stäbe/NL, e150 = 8 Stäbe/NL, e200 = 6 Stäbe/NL. Wenn eine andere Anzahl NL erforderlich ist, dann diese bitte als separate Position eingeben mit Anzahl HNL und Stabdurchmesser.</t>
    </r>
  </si>
  <si>
    <r>
      <rPr>
        <b/>
        <sz val="11"/>
        <color rgb="FF003366"/>
        <rFont val="Arial"/>
        <family val="2"/>
      </rPr>
      <t xml:space="preserve">Verbindungsarten (bitte unbedingt an gewünschtem Stabende anschreiben).:
</t>
    </r>
    <r>
      <rPr>
        <sz val="11"/>
        <color rgb="FF003366"/>
        <rFont val="Arial"/>
        <family val="2"/>
      </rPr>
      <t>Bitte an das jeweilige Stabende kopieren (1 =1. Etappe; 2= 2. Etappe)</t>
    </r>
  </si>
  <si>
    <r>
      <rPr>
        <b/>
        <u/>
        <sz val="11"/>
        <color indexed="56"/>
        <rFont val="Arial"/>
        <family val="2"/>
      </rPr>
      <t>Häufige Biegeformen</t>
    </r>
    <r>
      <rPr>
        <b/>
        <sz val="11"/>
        <color indexed="56"/>
        <rFont val="Arial"/>
        <family val="2"/>
      </rPr>
      <t xml:space="preserve"> zum kopieren in die Tabelle:</t>
    </r>
  </si>
  <si>
    <t>Summe NL</t>
  </si>
  <si>
    <t>Summen</t>
  </si>
  <si>
    <t>Bemerkungen:</t>
  </si>
  <si>
    <t>Anschlusssätze</t>
  </si>
  <si>
    <t>BARTEC® TYP BAS (kompletter Anschluss-Satz inkl. 2 Stäben)</t>
  </si>
  <si>
    <t>Beisp.</t>
  </si>
  <si>
    <t>Holznagelleisten (HNL)</t>
  </si>
  <si>
    <t>Endverankerungen</t>
  </si>
  <si>
    <t>ACIBAR®</t>
  </si>
  <si>
    <t>Typ E</t>
  </si>
  <si>
    <t>Typ CT</t>
  </si>
  <si>
    <t>Schraubenanschluss</t>
  </si>
  <si>
    <t>Durchmesserveränderungen</t>
  </si>
  <si>
    <t>BARTEC® Durchmesserveränderung (BDV)</t>
  </si>
  <si>
    <t>Schweissmuffe</t>
  </si>
  <si>
    <t>Verbindung mit einstellbarem Abstand</t>
  </si>
  <si>
    <t>Reduktion:</t>
  </si>
  <si>
    <t>Erhöhung:</t>
  </si>
  <si>
    <t>Pos1</t>
  </si>
  <si>
    <t>Pos2</t>
  </si>
  <si>
    <t>Pos3</t>
  </si>
  <si>
    <t>Pos4</t>
  </si>
  <si>
    <t>Pos5</t>
  </si>
  <si>
    <t>Pos6</t>
  </si>
  <si>
    <t>Pos7</t>
  </si>
  <si>
    <t>Pos8</t>
  </si>
  <si>
    <t>Pos9</t>
  </si>
  <si>
    <t>Pos10</t>
  </si>
  <si>
    <r>
      <t>Verfügbare</t>
    </r>
    <r>
      <rPr>
        <b/>
        <sz val="12"/>
        <rFont val="Arial"/>
        <family val="2"/>
      </rPr>
      <t xml:space="preserve"> Muffen</t>
    </r>
  </si>
  <si>
    <t>SMI</t>
  </si>
  <si>
    <t>QR Code</t>
  </si>
  <si>
    <t>Name</t>
  </si>
  <si>
    <t>BLS-Standart</t>
  </si>
  <si>
    <t>LCE-Standart</t>
  </si>
  <si>
    <t>BLS-DYN</t>
  </si>
  <si>
    <t>LCE-DYN</t>
  </si>
  <si>
    <t>BLS-TOP</t>
  </si>
  <si>
    <t>LCE-TOP</t>
  </si>
  <si>
    <t>BLS-INOX</t>
  </si>
  <si>
    <t>LCE-INOX</t>
  </si>
  <si>
    <t>Version 09.2025/gg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</si>
</sst>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_ * #,##0.00_ ;_ * \-#,##0.00_ ;_ * &quot;-&quot;??_ ;_ @_ "/>
    <numFmt numFmtId="165" formatCode="d/\ mmmm\ yyyy"/>
    <numFmt numFmtId="166" formatCode="0.0"/>
    <numFmt numFmtId="167" formatCode="_ * #,##0.0_ ;_ * \-#,##0.0_ ;_ * &quot;-&quot;??_ ;_ @_ "/>
    <numFmt numFmtId="168" formatCode="#,##0.0"/>
    <numFmt numFmtId="169" formatCode="dd/mm/yyyy;@"/>
    <numFmt numFmtId="170" formatCode="0.000"/>
  </numFmts>
  <fonts count="67">
    <font>
      <sz val="12"/>
      <name val="KL Bliss Regular"/>
    </font>
    <font>
      <sz val="11"/>
      <color indexed="56"/>
      <name val="Arial"/>
      <family val="2"/>
    </font>
    <font>
      <sz val="12"/>
      <name val="Arial"/>
      <family val="2"/>
    </font>
    <font>
      <b/>
      <sz val="10"/>
      <color indexed="56"/>
      <name val="Arial"/>
      <family val="2"/>
    </font>
    <font>
      <sz val="8"/>
      <color indexed="56"/>
      <name val="Arial"/>
      <family val="2"/>
    </font>
    <font>
      <sz val="16"/>
      <name val="Arial"/>
      <family val="2"/>
    </font>
    <font>
      <b/>
      <sz val="12"/>
      <color indexed="56"/>
      <name val="Arial"/>
      <family val="2"/>
    </font>
    <font>
      <b/>
      <sz val="11"/>
      <color indexed="56"/>
      <name val="Arial"/>
      <family val="2"/>
    </font>
    <font>
      <sz val="12"/>
      <color indexed="10"/>
      <name val="Arial"/>
      <family val="2"/>
    </font>
    <font>
      <sz val="12"/>
      <color indexed="56"/>
      <name val="Arial"/>
      <family val="2"/>
    </font>
    <font>
      <b/>
      <sz val="16"/>
      <color indexed="18"/>
      <name val="Arial"/>
      <family val="2"/>
    </font>
    <font>
      <b/>
      <sz val="12"/>
      <color indexed="18"/>
      <name val="Arial"/>
      <family val="2"/>
    </font>
    <font>
      <sz val="12"/>
      <color indexed="9"/>
      <name val="Arial"/>
      <family val="2"/>
    </font>
    <font>
      <b/>
      <sz val="12"/>
      <name val="Arial"/>
      <family val="2"/>
    </font>
    <font>
      <sz val="10"/>
      <color indexed="56"/>
      <name val="Arial"/>
      <family val="2"/>
    </font>
    <font>
      <b/>
      <sz val="12"/>
      <color indexed="10"/>
      <name val="Arial"/>
      <family val="2"/>
    </font>
    <font>
      <u/>
      <sz val="12"/>
      <name val="Arial"/>
      <family val="2"/>
    </font>
    <font>
      <sz val="11"/>
      <name val="Arial"/>
      <family val="2"/>
    </font>
    <font>
      <sz val="10"/>
      <name val="Arial"/>
      <family val="2"/>
    </font>
    <font>
      <sz val="12"/>
      <color rgb="FF002060"/>
      <name val="Arial"/>
      <family val="2"/>
    </font>
    <font>
      <b/>
      <u/>
      <sz val="12"/>
      <color rgb="FF002060"/>
      <name val="Arial"/>
      <family val="2"/>
    </font>
    <font>
      <b/>
      <u/>
      <sz val="12"/>
      <color rgb="FF003366"/>
      <name val="Arial"/>
      <family val="2"/>
    </font>
    <font>
      <b/>
      <sz val="12"/>
      <color rgb="FF003366"/>
      <name val="Arial"/>
      <family val="2"/>
    </font>
    <font>
      <sz val="12"/>
      <color rgb="FF003366"/>
      <name val="Arial"/>
      <family val="2"/>
    </font>
    <font>
      <b/>
      <sz val="14"/>
      <color rgb="FFFF0000"/>
      <name val="Arial"/>
      <family val="2"/>
    </font>
    <font>
      <sz val="12"/>
      <color theme="0" tint="-0.34998626667073579"/>
      <name val="Arial"/>
      <family val="2"/>
    </font>
    <font>
      <u/>
      <sz val="12"/>
      <color rgb="FF002060"/>
      <name val="Arial"/>
      <family val="2"/>
    </font>
    <font>
      <b/>
      <sz val="14"/>
      <color rgb="FF002060"/>
      <name val="Arial"/>
      <family val="2"/>
    </font>
    <font>
      <sz val="12"/>
      <color rgb="FFFF0000"/>
      <name val="Arial"/>
      <family val="2"/>
    </font>
    <font>
      <sz val="9"/>
      <color rgb="FF006699"/>
      <name val="Courier"/>
      <family val="3"/>
    </font>
    <font>
      <b/>
      <sz val="12"/>
      <color rgb="FF002060"/>
      <name val="Arial"/>
      <family val="2"/>
    </font>
    <font>
      <b/>
      <sz val="12"/>
      <color theme="3" tint="0.39997558519241921"/>
      <name val="Arial"/>
      <family val="2"/>
    </font>
    <font>
      <sz val="12"/>
      <color theme="3" tint="0.39997558519241921"/>
      <name val="Arial"/>
      <family val="2"/>
    </font>
    <font>
      <sz val="12"/>
      <name val="Kl Bliss Regular"/>
    </font>
    <font>
      <b/>
      <sz val="11"/>
      <color theme="3" tint="-0.24994659260841701"/>
      <name val="Arial"/>
      <family val="2"/>
    </font>
    <font>
      <b/>
      <sz val="11"/>
      <color rgb="FF002060"/>
      <name val="Arial"/>
      <family val="2"/>
    </font>
    <font>
      <b/>
      <sz val="12"/>
      <color rgb="FFFF0000"/>
      <name val="Arial"/>
      <family val="2"/>
    </font>
    <font>
      <b/>
      <sz val="12"/>
      <color rgb="FF00B050"/>
      <name val="Arial"/>
      <family val="2"/>
    </font>
    <font>
      <sz val="9"/>
      <name val="Verdana"/>
      <family val="2"/>
    </font>
    <font>
      <sz val="12"/>
      <color theme="3" tint="-0.249977111117893"/>
      <name val="Arial"/>
      <family val="2"/>
    </font>
    <font>
      <sz val="12"/>
      <color rgb="FFFFFF00"/>
      <name val="Arial"/>
      <family val="2"/>
    </font>
    <font>
      <b/>
      <sz val="8"/>
      <color indexed="56"/>
      <name val="Arial"/>
      <family val="2"/>
    </font>
    <font>
      <b/>
      <sz val="16"/>
      <color indexed="18"/>
      <name val="Symbol"/>
      <family val="1"/>
      <charset val="2"/>
    </font>
    <font>
      <sz val="8"/>
      <name val="Arial"/>
      <family val="2"/>
    </font>
    <font>
      <sz val="12"/>
      <color theme="0"/>
      <name val="Arial"/>
      <family val="2"/>
    </font>
    <font>
      <b/>
      <sz val="16"/>
      <color rgb="FF002060"/>
      <name val="Arial"/>
      <family val="2"/>
    </font>
    <font>
      <b/>
      <u/>
      <sz val="11"/>
      <color indexed="56"/>
      <name val="Arial"/>
      <family val="2"/>
    </font>
    <font>
      <b/>
      <u/>
      <sz val="10"/>
      <color indexed="56"/>
      <name val="Arial"/>
      <family val="2"/>
    </font>
    <font>
      <b/>
      <sz val="12"/>
      <color rgb="FFC00000"/>
      <name val="Arial"/>
      <family val="2"/>
    </font>
    <font>
      <sz val="12"/>
      <color rgb="FFC00000"/>
      <name val="Arial"/>
      <family val="2"/>
    </font>
    <font>
      <sz val="12"/>
      <color rgb="FF0070C0"/>
      <name val="Arial"/>
      <family val="2"/>
    </font>
    <font>
      <b/>
      <sz val="12"/>
      <color rgb="FF0070C0"/>
      <name val="Arial"/>
      <family val="2"/>
    </font>
    <font>
      <sz val="12"/>
      <color rgb="FF009900"/>
      <name val="Webdings"/>
      <family val="1"/>
      <charset val="2"/>
    </font>
    <font>
      <sz val="12"/>
      <color rgb="FFC00000"/>
      <name val="Webdings"/>
      <family val="1"/>
      <charset val="2"/>
    </font>
    <font>
      <sz val="12"/>
      <color rgb="FFFF8001"/>
      <name val="Webdings"/>
      <family val="1"/>
      <charset val="2"/>
    </font>
    <font>
      <b/>
      <sz val="14"/>
      <color indexed="9"/>
      <name val="Kl Bliss Bold"/>
    </font>
    <font>
      <sz val="12"/>
      <color rgb="FF002060"/>
      <name val="Kl Bliss Regular"/>
    </font>
    <font>
      <b/>
      <sz val="11"/>
      <color rgb="FF003366"/>
      <name val="Arial"/>
      <family val="2"/>
    </font>
    <font>
      <sz val="11"/>
      <color rgb="FF003366"/>
      <name val="Arial"/>
      <family val="2"/>
    </font>
    <font>
      <b/>
      <sz val="10"/>
      <color rgb="FFC00000"/>
      <name val="Arial"/>
      <family val="2"/>
    </font>
    <font>
      <sz val="11"/>
      <color rgb="FFC00000"/>
      <name val="Arial"/>
      <family val="2"/>
    </font>
    <font>
      <sz val="11"/>
      <color rgb="FF002060"/>
      <name val="Arial"/>
      <family val="2"/>
    </font>
    <font>
      <b/>
      <u/>
      <sz val="11"/>
      <color rgb="FF002060"/>
      <name val="Arial"/>
      <family val="2"/>
    </font>
    <font>
      <u/>
      <sz val="11"/>
      <color rgb="FF002060"/>
      <name val="Arial"/>
      <family val="2"/>
    </font>
    <font>
      <sz val="11"/>
      <color indexed="10"/>
      <name val="Arial"/>
      <family val="2"/>
    </font>
    <font>
      <u/>
      <sz val="11"/>
      <name val="Arial"/>
      <family val="2"/>
    </font>
    <font>
      <sz val="16"/>
      <name val="KL Bliss Regular"/>
    </font>
  </fonts>
  <fills count="10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00000"/>
        <bgColor indexed="64"/>
      </patternFill>
    </fill>
  </fills>
  <borders count="82">
    <border>
      <left/>
      <right/>
      <top/>
      <bottom/>
      <diagonal/>
    </border>
    <border>
      <left/>
      <right style="thin">
        <color indexed="64"/>
      </right>
      <top style="medium">
        <color indexed="56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56"/>
      </left>
      <right style="thin">
        <color indexed="56"/>
      </right>
      <top style="thin">
        <color indexed="56"/>
      </top>
      <bottom style="thin">
        <color indexed="56"/>
      </bottom>
      <diagonal/>
    </border>
    <border>
      <left style="thin">
        <color indexed="56"/>
      </left>
      <right/>
      <top style="thin">
        <color indexed="56"/>
      </top>
      <bottom style="thin">
        <color indexed="56"/>
      </bottom>
      <diagonal/>
    </border>
    <border>
      <left/>
      <right style="thin">
        <color indexed="56"/>
      </right>
      <top style="thin">
        <color indexed="56"/>
      </top>
      <bottom style="thin">
        <color indexed="56"/>
      </bottom>
      <diagonal/>
    </border>
    <border>
      <left/>
      <right/>
      <top/>
      <bottom style="medium">
        <color indexed="56"/>
      </bottom>
      <diagonal/>
    </border>
    <border>
      <left/>
      <right style="thin">
        <color indexed="56"/>
      </right>
      <top/>
      <bottom/>
      <diagonal/>
    </border>
    <border>
      <left style="thin">
        <color indexed="56"/>
      </left>
      <right style="thin">
        <color indexed="56"/>
      </right>
      <top/>
      <bottom/>
      <diagonal/>
    </border>
    <border>
      <left style="thin">
        <color indexed="56"/>
      </left>
      <right/>
      <top/>
      <bottom/>
      <diagonal/>
    </border>
    <border>
      <left style="thin">
        <color indexed="56"/>
      </left>
      <right style="thin">
        <color indexed="56"/>
      </right>
      <top style="thin">
        <color indexed="56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 style="medium">
        <color indexed="56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002060"/>
      </left>
      <right/>
      <top style="thin">
        <color rgb="FF002060"/>
      </top>
      <bottom style="thin">
        <color rgb="FF002060"/>
      </bottom>
      <diagonal/>
    </border>
    <border>
      <left/>
      <right/>
      <top style="thin">
        <color rgb="FF002060"/>
      </top>
      <bottom style="thin">
        <color rgb="FF002060"/>
      </bottom>
      <diagonal/>
    </border>
    <border>
      <left/>
      <right style="thin">
        <color rgb="FF002060"/>
      </right>
      <top style="thin">
        <color rgb="FF002060"/>
      </top>
      <bottom style="thin">
        <color rgb="FF002060"/>
      </bottom>
      <diagonal/>
    </border>
    <border>
      <left style="thin">
        <color indexed="56"/>
      </left>
      <right style="medium">
        <color indexed="56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56"/>
      </left>
      <right style="double">
        <color indexed="56"/>
      </right>
      <top/>
      <bottom/>
      <diagonal/>
    </border>
    <border>
      <left style="thin">
        <color indexed="56"/>
      </left>
      <right style="double">
        <color indexed="56"/>
      </right>
      <top style="thin">
        <color indexed="56"/>
      </top>
      <bottom style="thin">
        <color indexed="56"/>
      </bottom>
      <diagonal/>
    </border>
    <border>
      <left style="double">
        <color indexed="56"/>
      </left>
      <right/>
      <top/>
      <bottom/>
      <diagonal/>
    </border>
    <border>
      <left/>
      <right style="double">
        <color indexed="56"/>
      </right>
      <top/>
      <bottom/>
      <diagonal/>
    </border>
    <border>
      <left style="double">
        <color indexed="56"/>
      </left>
      <right style="thin">
        <color indexed="56"/>
      </right>
      <top/>
      <bottom/>
      <diagonal/>
    </border>
    <border>
      <left style="double">
        <color indexed="56"/>
      </left>
      <right style="thin">
        <color indexed="56"/>
      </right>
      <top style="thin">
        <color indexed="56"/>
      </top>
      <bottom style="thin">
        <color indexed="56"/>
      </bottom>
      <diagonal/>
    </border>
    <border>
      <left style="double">
        <color indexed="64"/>
      </left>
      <right style="thin">
        <color indexed="56"/>
      </right>
      <top/>
      <bottom/>
      <diagonal/>
    </border>
    <border>
      <left style="double">
        <color indexed="64"/>
      </left>
      <right style="thin">
        <color indexed="56"/>
      </right>
      <top style="thin">
        <color indexed="56"/>
      </top>
      <bottom style="thin">
        <color indexed="64"/>
      </bottom>
      <diagonal/>
    </border>
    <border>
      <left style="thin">
        <color indexed="56"/>
      </left>
      <right style="thin">
        <color indexed="56"/>
      </right>
      <top style="thin">
        <color indexed="64"/>
      </top>
      <bottom style="thin">
        <color indexed="64"/>
      </bottom>
      <diagonal/>
    </border>
    <border>
      <left style="thin">
        <color indexed="56"/>
      </left>
      <right/>
      <top style="thin">
        <color indexed="56"/>
      </top>
      <bottom style="thin">
        <color indexed="64"/>
      </bottom>
      <diagonal/>
    </border>
    <border>
      <left style="thin">
        <color indexed="56"/>
      </left>
      <right/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56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56"/>
      </top>
      <bottom style="thin">
        <color indexed="56"/>
      </bottom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56"/>
      </right>
      <top/>
      <bottom/>
      <diagonal/>
    </border>
    <border>
      <left/>
      <right style="thin">
        <color indexed="56"/>
      </right>
      <top style="thin">
        <color indexed="56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56"/>
      </right>
      <top style="thin">
        <color indexed="64"/>
      </top>
      <bottom/>
      <diagonal/>
    </border>
    <border>
      <left style="thin">
        <color indexed="56"/>
      </left>
      <right style="thin">
        <color indexed="56"/>
      </right>
      <top style="thin">
        <color indexed="64"/>
      </top>
      <bottom/>
      <diagonal/>
    </border>
    <border>
      <left style="thin">
        <color indexed="56"/>
      </left>
      <right/>
      <top style="thin">
        <color indexed="64"/>
      </top>
      <bottom/>
      <diagonal/>
    </border>
    <border>
      <left/>
      <right style="thin">
        <color indexed="56"/>
      </right>
      <top/>
      <bottom style="thin">
        <color indexed="64"/>
      </bottom>
      <diagonal/>
    </border>
    <border>
      <left style="thin">
        <color indexed="56"/>
      </left>
      <right style="thin">
        <color indexed="56"/>
      </right>
      <top/>
      <bottom style="thin">
        <color indexed="64"/>
      </bottom>
      <diagonal/>
    </border>
    <border>
      <left style="thin">
        <color indexed="56"/>
      </left>
      <right/>
      <top/>
      <bottom style="thin">
        <color indexed="64"/>
      </bottom>
      <diagonal/>
    </border>
    <border>
      <left/>
      <right style="thin">
        <color indexed="56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56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56"/>
      </left>
      <right style="medium">
        <color indexed="56"/>
      </right>
      <top style="thin">
        <color indexed="56"/>
      </top>
      <bottom style="thin">
        <color indexed="56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hair">
        <color theme="0"/>
      </left>
      <right style="hair">
        <color theme="0"/>
      </right>
      <top style="hair">
        <color theme="0"/>
      </top>
      <bottom style="hair">
        <color theme="0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56"/>
      </left>
      <right/>
      <top/>
      <bottom style="thin">
        <color indexed="56"/>
      </bottom>
      <diagonal/>
    </border>
  </borders>
  <cellStyleXfs count="2">
    <xf numFmtId="0" fontId="0" fillId="0" borderId="0"/>
    <xf numFmtId="164" fontId="33" fillId="0" borderId="0" applyFont="0" applyFill="0" applyBorder="0" applyAlignment="0" applyProtection="0"/>
  </cellStyleXfs>
  <cellXfs count="486">
    <xf numFmtId="0" fontId="0" fillId="0" borderId="0" xfId="0"/>
    <xf numFmtId="166" fontId="1" fillId="0" borderId="0" xfId="0" applyNumberFormat="1" applyFont="1" applyAlignment="1">
      <alignment horizontal="center" vertical="center"/>
    </xf>
    <xf numFmtId="0" fontId="2" fillId="3" borderId="0" xfId="0" applyFont="1" applyFill="1"/>
    <xf numFmtId="0" fontId="8" fillId="3" borderId="0" xfId="0" applyFont="1" applyFill="1"/>
    <xf numFmtId="2" fontId="19" fillId="3" borderId="0" xfId="0" applyNumberFormat="1" applyFont="1" applyFill="1"/>
    <xf numFmtId="0" fontId="19" fillId="3" borderId="0" xfId="0" applyFont="1" applyFill="1"/>
    <xf numFmtId="0" fontId="2" fillId="0" borderId="13" xfId="0" applyFont="1" applyBorder="1"/>
    <xf numFmtId="0" fontId="2" fillId="0" borderId="0" xfId="0" applyFont="1"/>
    <xf numFmtId="0" fontId="2" fillId="0" borderId="14" xfId="0" applyFont="1" applyBorder="1"/>
    <xf numFmtId="0" fontId="8" fillId="0" borderId="0" xfId="0" applyFont="1"/>
    <xf numFmtId="0" fontId="14" fillId="0" borderId="0" xfId="0" applyFont="1"/>
    <xf numFmtId="0" fontId="21" fillId="3" borderId="0" xfId="0" applyFont="1" applyFill="1" applyAlignment="1">
      <alignment horizontal="left" readingOrder="1"/>
    </xf>
    <xf numFmtId="0" fontId="12" fillId="3" borderId="0" xfId="0" applyFont="1" applyFill="1"/>
    <xf numFmtId="0" fontId="22" fillId="3" borderId="0" xfId="0" applyFont="1" applyFill="1" applyAlignment="1">
      <alignment horizontal="left" readingOrder="1"/>
    </xf>
    <xf numFmtId="0" fontId="23" fillId="3" borderId="0" xfId="0" applyFont="1" applyFill="1" applyAlignment="1">
      <alignment horizontal="left" readingOrder="1"/>
    </xf>
    <xf numFmtId="0" fontId="0" fillId="3" borderId="0" xfId="0" applyFill="1"/>
    <xf numFmtId="0" fontId="24" fillId="3" borderId="0" xfId="0" applyFont="1" applyFill="1" applyAlignment="1">
      <alignment horizontal="left" readingOrder="1"/>
    </xf>
    <xf numFmtId="0" fontId="10" fillId="0" borderId="0" xfId="0" applyFont="1"/>
    <xf numFmtId="0" fontId="11" fillId="0" borderId="0" xfId="0" applyFont="1"/>
    <xf numFmtId="0" fontId="12" fillId="0" borderId="0" xfId="0" applyFont="1"/>
    <xf numFmtId="0" fontId="13" fillId="0" borderId="0" xfId="0" applyFont="1"/>
    <xf numFmtId="0" fontId="2" fillId="0" borderId="6" xfId="0" applyFont="1" applyBorder="1"/>
    <xf numFmtId="0" fontId="2" fillId="4" borderId="0" xfId="0" applyFont="1" applyFill="1"/>
    <xf numFmtId="0" fontId="2" fillId="4" borderId="0" xfId="0" applyFont="1" applyFill="1" applyAlignment="1">
      <alignment horizontal="left"/>
    </xf>
    <xf numFmtId="0" fontId="2" fillId="4" borderId="0" xfId="0" applyFont="1" applyFill="1" applyAlignment="1">
      <alignment horizontal="center"/>
    </xf>
    <xf numFmtId="165" fontId="5" fillId="4" borderId="0" xfId="0" applyNumberFormat="1" applyFont="1" applyFill="1" applyAlignment="1">
      <alignment horizontal="center" vertical="center"/>
    </xf>
    <xf numFmtId="0" fontId="3" fillId="0" borderId="24" xfId="0" applyFont="1" applyBorder="1" applyAlignment="1">
      <alignment horizontal="center"/>
    </xf>
    <xf numFmtId="0" fontId="14" fillId="3" borderId="0" xfId="0" applyFont="1" applyFill="1" applyAlignment="1">
      <alignment vertical="top"/>
    </xf>
    <xf numFmtId="0" fontId="20" fillId="0" borderId="0" xfId="0" applyFont="1"/>
    <xf numFmtId="0" fontId="2" fillId="0" borderId="0" xfId="0" applyFont="1" applyAlignment="1">
      <alignment horizontal="center" vertical="center"/>
    </xf>
    <xf numFmtId="0" fontId="19" fillId="0" borderId="0" xfId="0" applyFont="1"/>
    <xf numFmtId="0" fontId="3" fillId="0" borderId="0" xfId="0" applyFont="1" applyAlignment="1">
      <alignment horizontal="left"/>
    </xf>
    <xf numFmtId="0" fontId="2" fillId="0" borderId="0" xfId="0" applyFont="1" applyAlignment="1">
      <alignment horizontal="center"/>
    </xf>
    <xf numFmtId="0" fontId="22" fillId="0" borderId="0" xfId="0" applyFont="1" applyAlignment="1">
      <alignment horizontal="left" readingOrder="1"/>
    </xf>
    <xf numFmtId="0" fontId="8" fillId="0" borderId="0" xfId="0" applyFont="1" applyAlignment="1">
      <alignment vertical="center"/>
    </xf>
    <xf numFmtId="0" fontId="2" fillId="3" borderId="0" xfId="0" applyFont="1" applyFill="1" applyAlignment="1">
      <alignment horizontal="center"/>
    </xf>
    <xf numFmtId="2" fontId="3" fillId="0" borderId="0" xfId="0" applyNumberFormat="1" applyFont="1" applyAlignment="1">
      <alignment horizontal="left" vertical="center"/>
    </xf>
    <xf numFmtId="0" fontId="2" fillId="3" borderId="0" xfId="0" applyFont="1" applyFill="1" applyAlignment="1">
      <alignment horizontal="center" vertical="center"/>
    </xf>
    <xf numFmtId="0" fontId="23" fillId="3" borderId="0" xfId="0" applyFont="1" applyFill="1" applyAlignment="1">
      <alignment wrapText="1" readingOrder="1"/>
    </xf>
    <xf numFmtId="0" fontId="23" fillId="3" borderId="0" xfId="0" applyFont="1" applyFill="1" applyAlignment="1">
      <alignment horizontal="left" vertical="center" readingOrder="1"/>
    </xf>
    <xf numFmtId="0" fontId="2" fillId="0" borderId="0" xfId="0" applyFont="1" applyAlignment="1">
      <alignment vertical="center"/>
    </xf>
    <xf numFmtId="0" fontId="14" fillId="0" borderId="13" xfId="0" applyFont="1" applyBorder="1" applyAlignment="1">
      <alignment vertical="center"/>
    </xf>
    <xf numFmtId="0" fontId="1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2" fillId="0" borderId="2" xfId="0" applyFont="1" applyBorder="1" applyAlignment="1">
      <alignment vertical="center"/>
    </xf>
    <xf numFmtId="0" fontId="14" fillId="0" borderId="16" xfId="0" applyFont="1" applyBorder="1" applyAlignment="1">
      <alignment vertical="center"/>
    </xf>
    <xf numFmtId="0" fontId="2" fillId="0" borderId="0" xfId="0" applyFont="1" applyProtection="1">
      <protection hidden="1"/>
    </xf>
    <xf numFmtId="0" fontId="19" fillId="0" borderId="0" xfId="0" applyFont="1" applyProtection="1">
      <protection hidden="1"/>
    </xf>
    <xf numFmtId="0" fontId="2" fillId="0" borderId="0" xfId="0" applyFont="1" applyAlignment="1" applyProtection="1">
      <alignment horizontal="center"/>
      <protection hidden="1"/>
    </xf>
    <xf numFmtId="0" fontId="17" fillId="0" borderId="0" xfId="0" applyFont="1" applyAlignment="1">
      <alignment horizontal="center"/>
    </xf>
    <xf numFmtId="165" fontId="17" fillId="0" borderId="0" xfId="0" applyNumberFormat="1" applyFont="1" applyAlignment="1">
      <alignment horizontal="center" vertical="center"/>
    </xf>
    <xf numFmtId="0" fontId="27" fillId="0" borderId="0" xfId="0" applyFont="1" applyAlignment="1">
      <alignment horizontal="center"/>
    </xf>
    <xf numFmtId="0" fontId="29" fillId="0" borderId="0" xfId="0" applyFont="1"/>
    <xf numFmtId="0" fontId="14" fillId="0" borderId="8" xfId="0" applyFont="1" applyBorder="1" applyAlignment="1">
      <alignment horizontal="center"/>
    </xf>
    <xf numFmtId="0" fontId="14" fillId="0" borderId="24" xfId="0" applyFont="1" applyBorder="1" applyAlignment="1">
      <alignment horizontal="center"/>
    </xf>
    <xf numFmtId="0" fontId="14" fillId="0" borderId="28" xfId="0" applyFont="1" applyBorder="1" applyAlignment="1">
      <alignment horizontal="center"/>
    </xf>
    <xf numFmtId="0" fontId="14" fillId="0" borderId="9" xfId="0" applyFont="1" applyBorder="1" applyAlignment="1">
      <alignment horizontal="center"/>
    </xf>
    <xf numFmtId="0" fontId="2" fillId="3" borderId="0" xfId="0" applyFont="1" applyFill="1" applyProtection="1">
      <protection hidden="1"/>
    </xf>
    <xf numFmtId="0" fontId="8" fillId="3" borderId="0" xfId="0" applyFont="1" applyFill="1" applyProtection="1">
      <protection hidden="1"/>
    </xf>
    <xf numFmtId="0" fontId="12" fillId="3" borderId="0" xfId="0" applyFont="1" applyFill="1" applyProtection="1">
      <protection hidden="1"/>
    </xf>
    <xf numFmtId="0" fontId="12" fillId="0" borderId="0" xfId="0" applyFont="1" applyProtection="1">
      <protection hidden="1"/>
    </xf>
    <xf numFmtId="0" fontId="6" fillId="3" borderId="0" xfId="0" applyFont="1" applyFill="1" applyProtection="1">
      <protection hidden="1"/>
    </xf>
    <xf numFmtId="0" fontId="14" fillId="0" borderId="8" xfId="0" applyFont="1" applyBorder="1" applyAlignment="1" applyProtection="1">
      <alignment horizontal="center"/>
      <protection hidden="1"/>
    </xf>
    <xf numFmtId="0" fontId="14" fillId="0" borderId="21" xfId="0" applyFont="1" applyBorder="1" applyAlignment="1" applyProtection="1">
      <alignment horizontal="center"/>
      <protection hidden="1"/>
    </xf>
    <xf numFmtId="0" fontId="14" fillId="0" borderId="30" xfId="0" applyFont="1" applyBorder="1" applyAlignment="1" applyProtection="1">
      <alignment horizontal="center"/>
      <protection hidden="1"/>
    </xf>
    <xf numFmtId="0" fontId="14" fillId="0" borderId="9" xfId="0" applyFont="1" applyBorder="1" applyAlignment="1" applyProtection="1">
      <alignment horizontal="center"/>
      <protection hidden="1"/>
    </xf>
    <xf numFmtId="0" fontId="14" fillId="0" borderId="28" xfId="0" applyFont="1" applyBorder="1" applyAlignment="1" applyProtection="1">
      <alignment horizontal="center"/>
      <protection hidden="1"/>
    </xf>
    <xf numFmtId="0" fontId="14" fillId="0" borderId="24" xfId="0" applyFont="1" applyBorder="1" applyAlignment="1" applyProtection="1">
      <alignment horizontal="center"/>
      <protection hidden="1"/>
    </xf>
    <xf numFmtId="0" fontId="3" fillId="0" borderId="9" xfId="0" applyFont="1" applyBorder="1" applyAlignment="1" applyProtection="1">
      <alignment horizontal="center"/>
      <protection hidden="1"/>
    </xf>
    <xf numFmtId="0" fontId="1" fillId="2" borderId="5" xfId="0" applyFont="1" applyFill="1" applyBorder="1" applyAlignment="1" applyProtection="1">
      <alignment horizontal="center" vertical="center"/>
      <protection hidden="1"/>
    </xf>
    <xf numFmtId="0" fontId="1" fillId="2" borderId="3" xfId="0" applyFont="1" applyFill="1" applyBorder="1" applyAlignment="1" applyProtection="1">
      <alignment horizontal="center" vertical="center"/>
      <protection hidden="1"/>
    </xf>
    <xf numFmtId="2" fontId="7" fillId="2" borderId="29" xfId="0" applyNumberFormat="1" applyFont="1" applyFill="1" applyBorder="1" applyAlignment="1" applyProtection="1">
      <alignment horizontal="center" vertical="center"/>
      <protection hidden="1"/>
    </xf>
    <xf numFmtId="1" fontId="1" fillId="2" borderId="3" xfId="0" applyNumberFormat="1" applyFont="1" applyFill="1" applyBorder="1" applyAlignment="1" applyProtection="1">
      <alignment horizontal="center" vertical="center"/>
      <protection hidden="1"/>
    </xf>
    <xf numFmtId="1" fontId="1" fillId="2" borderId="4" xfId="0" applyNumberFormat="1" applyFont="1" applyFill="1" applyBorder="1" applyAlignment="1" applyProtection="1">
      <alignment horizontal="center" vertical="center"/>
      <protection hidden="1"/>
    </xf>
    <xf numFmtId="2" fontId="1" fillId="2" borderId="29" xfId="0" applyNumberFormat="1" applyFont="1" applyFill="1" applyBorder="1" applyAlignment="1" applyProtection="1">
      <alignment horizontal="center" vertical="center"/>
      <protection hidden="1"/>
    </xf>
    <xf numFmtId="2" fontId="1" fillId="2" borderId="4" xfId="0" applyNumberFormat="1" applyFont="1" applyFill="1" applyBorder="1" applyAlignment="1" applyProtection="1">
      <alignment horizontal="center" vertical="center"/>
      <protection hidden="1"/>
    </xf>
    <xf numFmtId="166" fontId="1" fillId="0" borderId="10" xfId="0" applyNumberFormat="1" applyFont="1" applyBorder="1" applyAlignment="1" applyProtection="1">
      <alignment horizontal="center" vertical="center"/>
      <protection hidden="1"/>
    </xf>
    <xf numFmtId="166" fontId="1" fillId="0" borderId="33" xfId="0" applyNumberFormat="1" applyFont="1" applyBorder="1" applyAlignment="1" applyProtection="1">
      <alignment horizontal="center" vertical="center"/>
      <protection hidden="1"/>
    </xf>
    <xf numFmtId="166" fontId="1" fillId="0" borderId="32" xfId="0" applyNumberFormat="1" applyFont="1" applyBorder="1" applyAlignment="1" applyProtection="1">
      <alignment horizontal="center" vertical="center"/>
      <protection hidden="1"/>
    </xf>
    <xf numFmtId="166" fontId="1" fillId="0" borderId="34" xfId="0" applyNumberFormat="1" applyFont="1" applyBorder="1" applyAlignment="1" applyProtection="1">
      <alignment horizontal="center" vertical="center"/>
      <protection hidden="1"/>
    </xf>
    <xf numFmtId="0" fontId="2" fillId="3" borderId="0" xfId="0" applyFont="1" applyFill="1" applyAlignment="1" applyProtection="1">
      <alignment horizontal="left" vertical="center" indent="1"/>
      <protection hidden="1"/>
    </xf>
    <xf numFmtId="0" fontId="2" fillId="3" borderId="0" xfId="0" applyFont="1" applyFill="1" applyAlignment="1" applyProtection="1">
      <alignment vertical="center"/>
      <protection hidden="1"/>
    </xf>
    <xf numFmtId="0" fontId="2" fillId="3" borderId="0" xfId="0" applyFont="1" applyFill="1" applyAlignment="1" applyProtection="1">
      <alignment horizontal="left" vertical="center"/>
      <protection hidden="1"/>
    </xf>
    <xf numFmtId="0" fontId="1" fillId="3" borderId="0" xfId="0" applyFont="1" applyFill="1" applyAlignment="1" applyProtection="1">
      <alignment horizontal="center" vertical="center" wrapText="1"/>
      <protection hidden="1"/>
    </xf>
    <xf numFmtId="2" fontId="1" fillId="3" borderId="0" xfId="0" applyNumberFormat="1" applyFont="1" applyFill="1" applyAlignment="1" applyProtection="1">
      <alignment horizontal="center" vertical="center"/>
      <protection hidden="1"/>
    </xf>
    <xf numFmtId="166" fontId="1" fillId="3" borderId="0" xfId="0" applyNumberFormat="1" applyFont="1" applyFill="1" applyAlignment="1" applyProtection="1">
      <alignment horizontal="center" vertical="center"/>
      <protection hidden="1"/>
    </xf>
    <xf numFmtId="0" fontId="26" fillId="3" borderId="0" xfId="0" applyFont="1" applyFill="1" applyProtection="1">
      <protection hidden="1"/>
    </xf>
    <xf numFmtId="0" fontId="19" fillId="3" borderId="0" xfId="0" applyFont="1" applyFill="1" applyProtection="1">
      <protection hidden="1"/>
    </xf>
    <xf numFmtId="2" fontId="19" fillId="3" borderId="0" xfId="0" applyNumberFormat="1" applyFont="1" applyFill="1" applyProtection="1">
      <protection hidden="1"/>
    </xf>
    <xf numFmtId="0" fontId="25" fillId="3" borderId="0" xfId="0" applyFont="1" applyFill="1" applyProtection="1">
      <protection hidden="1"/>
    </xf>
    <xf numFmtId="0" fontId="13" fillId="3" borderId="0" xfId="0" applyFont="1" applyFill="1" applyAlignment="1" applyProtection="1">
      <alignment vertical="center"/>
      <protection hidden="1"/>
    </xf>
    <xf numFmtId="0" fontId="14" fillId="0" borderId="14" xfId="0" applyFont="1" applyBorder="1" applyAlignment="1">
      <alignment vertical="center"/>
    </xf>
    <xf numFmtId="0" fontId="2" fillId="3" borderId="0" xfId="0" applyFont="1" applyFill="1" applyAlignment="1" applyProtection="1">
      <alignment horizontal="left" indent="1"/>
      <protection hidden="1"/>
    </xf>
    <xf numFmtId="0" fontId="8" fillId="3" borderId="0" xfId="0" applyFont="1" applyFill="1" applyAlignment="1" applyProtection="1">
      <alignment horizontal="center"/>
      <protection hidden="1"/>
    </xf>
    <xf numFmtId="0" fontId="8" fillId="3" borderId="0" xfId="0" quotePrefix="1" applyFont="1" applyFill="1" applyAlignment="1" applyProtection="1">
      <alignment horizontal="center"/>
      <protection hidden="1"/>
    </xf>
    <xf numFmtId="0" fontId="2" fillId="6" borderId="0" xfId="0" applyFont="1" applyFill="1" applyProtection="1">
      <protection hidden="1"/>
    </xf>
    <xf numFmtId="0" fontId="26" fillId="6" borderId="0" xfId="0" applyFont="1" applyFill="1" applyProtection="1">
      <protection hidden="1"/>
    </xf>
    <xf numFmtId="0" fontId="26" fillId="6" borderId="22" xfId="0" applyFont="1" applyFill="1" applyBorder="1" applyProtection="1">
      <protection hidden="1"/>
    </xf>
    <xf numFmtId="0" fontId="13" fillId="6" borderId="23" xfId="0" applyFont="1" applyFill="1" applyBorder="1" applyAlignment="1" applyProtection="1">
      <alignment horizontal="left" indent="1"/>
      <protection hidden="1"/>
    </xf>
    <xf numFmtId="0" fontId="13" fillId="6" borderId="0" xfId="0" applyFont="1" applyFill="1" applyProtection="1">
      <protection hidden="1"/>
    </xf>
    <xf numFmtId="0" fontId="2" fillId="6" borderId="0" xfId="0" applyFont="1" applyFill="1" applyAlignment="1" applyProtection="1">
      <alignment horizontal="left"/>
      <protection hidden="1"/>
    </xf>
    <xf numFmtId="0" fontId="8" fillId="6" borderId="0" xfId="0" applyFont="1" applyFill="1" applyProtection="1">
      <protection hidden="1"/>
    </xf>
    <xf numFmtId="0" fontId="13" fillId="6" borderId="23" xfId="0" applyFont="1" applyFill="1" applyBorder="1" applyAlignment="1" applyProtection="1">
      <alignment horizontal="left" vertical="center" indent="1"/>
      <protection hidden="1"/>
    </xf>
    <xf numFmtId="0" fontId="13" fillId="6" borderId="0" xfId="0" applyFont="1" applyFill="1" applyAlignment="1" applyProtection="1">
      <alignment vertical="center"/>
      <protection hidden="1"/>
    </xf>
    <xf numFmtId="0" fontId="2" fillId="6" borderId="0" xfId="0" applyFont="1" applyFill="1" applyAlignment="1" applyProtection="1">
      <alignment horizontal="left" vertical="center"/>
      <protection hidden="1"/>
    </xf>
    <xf numFmtId="0" fontId="2" fillId="6" borderId="0" xfId="0" applyFont="1" applyFill="1" applyAlignment="1" applyProtection="1">
      <alignment vertical="center"/>
      <protection hidden="1"/>
    </xf>
    <xf numFmtId="0" fontId="32" fillId="6" borderId="0" xfId="0" applyFont="1" applyFill="1" applyProtection="1">
      <protection hidden="1"/>
    </xf>
    <xf numFmtId="0" fontId="31" fillId="6" borderId="0" xfId="0" applyFont="1" applyFill="1" applyAlignment="1" applyProtection="1">
      <alignment vertical="center"/>
      <protection hidden="1"/>
    </xf>
    <xf numFmtId="0" fontId="32" fillId="6" borderId="0" xfId="0" applyFont="1" applyFill="1" applyAlignment="1" applyProtection="1">
      <alignment horizontal="left" vertical="center"/>
      <protection hidden="1"/>
    </xf>
    <xf numFmtId="0" fontId="2" fillId="0" borderId="23" xfId="0" applyFont="1" applyBorder="1" applyAlignment="1">
      <alignment horizontal="center"/>
    </xf>
    <xf numFmtId="0" fontId="2" fillId="3" borderId="23" xfId="0" applyFont="1" applyFill="1" applyBorder="1" applyAlignment="1">
      <alignment horizontal="center" vertical="center"/>
    </xf>
    <xf numFmtId="1" fontId="34" fillId="0" borderId="38" xfId="0" applyNumberFormat="1" applyFont="1" applyBorder="1" applyAlignment="1">
      <alignment vertical="center"/>
    </xf>
    <xf numFmtId="0" fontId="35" fillId="0" borderId="0" xfId="0" applyFont="1" applyAlignment="1">
      <alignment vertical="center"/>
    </xf>
    <xf numFmtId="0" fontId="13" fillId="3" borderId="0" xfId="0" applyFont="1" applyFill="1"/>
    <xf numFmtId="0" fontId="13" fillId="3" borderId="0" xfId="0" applyFont="1" applyFill="1" applyAlignment="1">
      <alignment horizontal="center"/>
    </xf>
    <xf numFmtId="0" fontId="12" fillId="3" borderId="0" xfId="0" applyFont="1" applyFill="1" applyAlignment="1">
      <alignment horizontal="center"/>
    </xf>
    <xf numFmtId="2" fontId="1" fillId="0" borderId="5" xfId="0" applyNumberFormat="1" applyFont="1" applyBorder="1" applyAlignment="1">
      <alignment horizontal="center" vertical="center"/>
    </xf>
    <xf numFmtId="2" fontId="1" fillId="0" borderId="31" xfId="0" applyNumberFormat="1" applyFont="1" applyBorder="1" applyAlignment="1" applyProtection="1">
      <alignment horizontal="center" vertical="center"/>
      <protection hidden="1"/>
    </xf>
    <xf numFmtId="0" fontId="30" fillId="0" borderId="38" xfId="0" applyFont="1" applyBorder="1"/>
    <xf numFmtId="0" fontId="13" fillId="3" borderId="0" xfId="0" applyFont="1" applyFill="1" applyAlignment="1" applyProtection="1">
      <alignment horizontal="center" vertical="center"/>
      <protection hidden="1"/>
    </xf>
    <xf numFmtId="0" fontId="36" fillId="5" borderId="0" xfId="0" applyFont="1" applyFill="1" applyAlignment="1" applyProtection="1">
      <alignment horizontal="right"/>
      <protection hidden="1"/>
    </xf>
    <xf numFmtId="0" fontId="13" fillId="3" borderId="0" xfId="0" applyFont="1" applyFill="1" applyAlignment="1" applyProtection="1">
      <alignment horizontal="center"/>
      <protection hidden="1"/>
    </xf>
    <xf numFmtId="0" fontId="2" fillId="5" borderId="0" xfId="0" applyFont="1" applyFill="1" applyProtection="1">
      <protection hidden="1"/>
    </xf>
    <xf numFmtId="0" fontId="28" fillId="0" borderId="0" xfId="0" applyFont="1" applyAlignment="1" applyProtection="1">
      <alignment horizontal="center"/>
      <protection hidden="1"/>
    </xf>
    <xf numFmtId="0" fontId="2" fillId="0" borderId="11" xfId="0" applyFont="1" applyBorder="1" applyProtection="1">
      <protection hidden="1"/>
    </xf>
    <xf numFmtId="0" fontId="2" fillId="3" borderId="12" xfId="0" applyFont="1" applyFill="1" applyBorder="1" applyProtection="1">
      <protection hidden="1"/>
    </xf>
    <xf numFmtId="0" fontId="13" fillId="0" borderId="11" xfId="0" applyFont="1" applyBorder="1" applyAlignment="1" applyProtection="1">
      <alignment horizontal="right"/>
      <protection hidden="1"/>
    </xf>
    <xf numFmtId="0" fontId="13" fillId="3" borderId="12" xfId="0" applyFont="1" applyFill="1" applyBorder="1" applyProtection="1">
      <protection hidden="1"/>
    </xf>
    <xf numFmtId="0" fontId="2" fillId="0" borderId="11" xfId="0" applyFont="1" applyBorder="1" applyAlignment="1" applyProtection="1">
      <alignment horizontal="right"/>
      <protection hidden="1"/>
    </xf>
    <xf numFmtId="0" fontId="2" fillId="3" borderId="0" xfId="0" applyFont="1" applyFill="1" applyAlignment="1" applyProtection="1">
      <alignment horizontal="center"/>
      <protection hidden="1"/>
    </xf>
    <xf numFmtId="0" fontId="8" fillId="3" borderId="11" xfId="0" applyFont="1" applyFill="1" applyBorder="1" applyProtection="1">
      <protection hidden="1"/>
    </xf>
    <xf numFmtId="0" fontId="8" fillId="3" borderId="12" xfId="0" applyFont="1" applyFill="1" applyBorder="1" applyProtection="1">
      <protection hidden="1"/>
    </xf>
    <xf numFmtId="0" fontId="2" fillId="0" borderId="40" xfId="0" applyFont="1" applyBorder="1" applyAlignment="1" applyProtection="1">
      <alignment horizontal="center"/>
      <protection hidden="1"/>
    </xf>
    <xf numFmtId="0" fontId="2" fillId="0" borderId="39" xfId="0" applyFont="1" applyBorder="1" applyAlignment="1" applyProtection="1">
      <alignment horizontal="center"/>
      <protection hidden="1"/>
    </xf>
    <xf numFmtId="0" fontId="13" fillId="3" borderId="40" xfId="0" applyFont="1" applyFill="1" applyBorder="1" applyAlignment="1" applyProtection="1">
      <alignment horizontal="center"/>
      <protection hidden="1"/>
    </xf>
    <xf numFmtId="0" fontId="13" fillId="3" borderId="39" xfId="0" applyFont="1" applyFill="1" applyBorder="1" applyAlignment="1" applyProtection="1">
      <alignment horizontal="center"/>
      <protection hidden="1"/>
    </xf>
    <xf numFmtId="0" fontId="2" fillId="3" borderId="40" xfId="0" applyFont="1" applyFill="1" applyBorder="1" applyProtection="1">
      <protection hidden="1"/>
    </xf>
    <xf numFmtId="0" fontId="8" fillId="3" borderId="39" xfId="0" applyFont="1" applyFill="1" applyBorder="1" applyProtection="1">
      <protection hidden="1"/>
    </xf>
    <xf numFmtId="0" fontId="37" fillId="0" borderId="0" xfId="0" applyFont="1" applyAlignment="1" applyProtection="1">
      <alignment horizontal="center"/>
      <protection hidden="1"/>
    </xf>
    <xf numFmtId="0" fontId="8" fillId="3" borderId="41" xfId="0" applyFont="1" applyFill="1" applyBorder="1" applyProtection="1">
      <protection hidden="1"/>
    </xf>
    <xf numFmtId="0" fontId="2" fillId="0" borderId="17" xfId="0" applyFont="1" applyBorder="1" applyAlignment="1" applyProtection="1">
      <alignment horizontal="center"/>
      <protection hidden="1"/>
    </xf>
    <xf numFmtId="0" fontId="2" fillId="0" borderId="42" xfId="0" applyFont="1" applyBorder="1" applyAlignment="1" applyProtection="1">
      <alignment horizontal="center"/>
      <protection hidden="1"/>
    </xf>
    <xf numFmtId="0" fontId="2" fillId="0" borderId="15" xfId="0" applyFont="1" applyBorder="1" applyProtection="1">
      <protection hidden="1"/>
    </xf>
    <xf numFmtId="0" fontId="2" fillId="3" borderId="15" xfId="0" applyFont="1" applyFill="1" applyBorder="1" applyProtection="1">
      <protection hidden="1"/>
    </xf>
    <xf numFmtId="0" fontId="2" fillId="0" borderId="16" xfId="0" applyFont="1" applyBorder="1" applyAlignment="1" applyProtection="1">
      <alignment horizontal="center"/>
      <protection hidden="1"/>
    </xf>
    <xf numFmtId="0" fontId="2" fillId="0" borderId="43" xfId="0" applyFont="1" applyBorder="1" applyAlignment="1" applyProtection="1">
      <alignment horizontal="center"/>
      <protection hidden="1"/>
    </xf>
    <xf numFmtId="0" fontId="8" fillId="3" borderId="15" xfId="0" applyFont="1" applyFill="1" applyBorder="1" applyProtection="1">
      <protection hidden="1"/>
    </xf>
    <xf numFmtId="0" fontId="8" fillId="3" borderId="44" xfId="0" applyFont="1" applyFill="1" applyBorder="1" applyProtection="1">
      <protection hidden="1"/>
    </xf>
    <xf numFmtId="0" fontId="2" fillId="0" borderId="0" xfId="0" quotePrefix="1" applyFont="1" applyAlignment="1" applyProtection="1">
      <alignment horizontal="left"/>
      <protection hidden="1"/>
    </xf>
    <xf numFmtId="0" fontId="38" fillId="0" borderId="0" xfId="0" applyFont="1"/>
    <xf numFmtId="0" fontId="39" fillId="6" borderId="0" xfId="0" applyFont="1" applyFill="1" applyAlignment="1" applyProtection="1">
      <alignment horizontal="center"/>
      <protection hidden="1"/>
    </xf>
    <xf numFmtId="0" fontId="32" fillId="6" borderId="0" xfId="0" applyFont="1" applyFill="1" applyAlignment="1" applyProtection="1">
      <alignment horizontal="right" vertical="center"/>
      <protection hidden="1"/>
    </xf>
    <xf numFmtId="0" fontId="32" fillId="6" borderId="0" xfId="0" applyFont="1" applyFill="1" applyAlignment="1" applyProtection="1">
      <alignment horizontal="center" vertical="center"/>
      <protection hidden="1"/>
    </xf>
    <xf numFmtId="0" fontId="2" fillId="6" borderId="22" xfId="0" applyFont="1" applyFill="1" applyBorder="1" applyProtection="1">
      <protection hidden="1"/>
    </xf>
    <xf numFmtId="0" fontId="2" fillId="3" borderId="16" xfId="0" applyFont="1" applyFill="1" applyBorder="1" applyAlignment="1">
      <alignment horizontal="center"/>
    </xf>
    <xf numFmtId="0" fontId="2" fillId="3" borderId="40" xfId="0" applyFont="1" applyFill="1" applyBorder="1" applyAlignment="1">
      <alignment horizontal="center"/>
    </xf>
    <xf numFmtId="0" fontId="2" fillId="3" borderId="17" xfId="0" applyFont="1" applyFill="1" applyBorder="1" applyAlignment="1">
      <alignment horizontal="center"/>
    </xf>
    <xf numFmtId="49" fontId="2" fillId="0" borderId="0" xfId="0" applyNumberFormat="1" applyFont="1" applyProtection="1">
      <protection hidden="1"/>
    </xf>
    <xf numFmtId="49" fontId="2" fillId="3" borderId="0" xfId="0" applyNumberFormat="1" applyFont="1" applyFill="1" applyProtection="1">
      <protection hidden="1"/>
    </xf>
    <xf numFmtId="49" fontId="40" fillId="0" borderId="0" xfId="0" quotePrefix="1" applyNumberFormat="1" applyFont="1" applyAlignment="1" applyProtection="1">
      <alignment horizontal="center"/>
      <protection hidden="1"/>
    </xf>
    <xf numFmtId="0" fontId="36" fillId="3" borderId="0" xfId="0" applyFont="1" applyFill="1"/>
    <xf numFmtId="0" fontId="2" fillId="0" borderId="0" xfId="0" quotePrefix="1" applyFont="1" applyAlignment="1" applyProtection="1">
      <alignment horizontal="center"/>
      <protection hidden="1"/>
    </xf>
    <xf numFmtId="0" fontId="40" fillId="0" borderId="0" xfId="0" quotePrefix="1" applyFont="1" applyAlignment="1" applyProtection="1">
      <alignment horizontal="center"/>
      <protection hidden="1"/>
    </xf>
    <xf numFmtId="0" fontId="28" fillId="0" borderId="0" xfId="0" quotePrefix="1" applyFont="1" applyAlignment="1" applyProtection="1">
      <alignment horizontal="center"/>
      <protection hidden="1"/>
    </xf>
    <xf numFmtId="0" fontId="40" fillId="0" borderId="0" xfId="0" applyFont="1" applyAlignment="1" applyProtection="1">
      <alignment horizontal="center"/>
      <protection hidden="1"/>
    </xf>
    <xf numFmtId="4" fontId="1" fillId="0" borderId="3" xfId="0" applyNumberFormat="1" applyFont="1" applyBorder="1" applyAlignment="1">
      <alignment horizontal="center" vertical="center"/>
    </xf>
    <xf numFmtId="4" fontId="7" fillId="0" borderId="0" xfId="1" applyNumberFormat="1" applyFont="1" applyFill="1" applyBorder="1" applyAlignment="1" applyProtection="1">
      <alignment horizontal="center" vertical="center"/>
    </xf>
    <xf numFmtId="168" fontId="1" fillId="0" borderId="4" xfId="0" applyNumberFormat="1" applyFont="1" applyBorder="1" applyAlignment="1">
      <alignment horizontal="center" vertical="center"/>
    </xf>
    <xf numFmtId="168" fontId="7" fillId="0" borderId="0" xfId="1" applyNumberFormat="1" applyFont="1" applyFill="1" applyBorder="1" applyAlignment="1" applyProtection="1">
      <alignment horizontal="center" vertical="center"/>
    </xf>
    <xf numFmtId="0" fontId="3" fillId="0" borderId="0" xfId="0" applyFont="1" applyAlignment="1">
      <alignment vertical="center"/>
    </xf>
    <xf numFmtId="0" fontId="3" fillId="0" borderId="14" xfId="0" applyFont="1" applyBorder="1" applyAlignment="1">
      <alignment vertical="center"/>
    </xf>
    <xf numFmtId="0" fontId="41" fillId="0" borderId="0" xfId="0" quotePrefix="1" applyFont="1" applyAlignment="1">
      <alignment horizontal="right"/>
    </xf>
    <xf numFmtId="169" fontId="41" fillId="0" borderId="0" xfId="0" quotePrefix="1" applyNumberFormat="1" applyFont="1" applyAlignment="1">
      <alignment horizontal="left"/>
    </xf>
    <xf numFmtId="0" fontId="43" fillId="0" borderId="0" xfId="0" applyFont="1" applyAlignment="1">
      <alignment horizontal="center"/>
    </xf>
    <xf numFmtId="0" fontId="14" fillId="0" borderId="0" xfId="0" applyFont="1" applyAlignment="1">
      <alignment horizontal="center"/>
    </xf>
    <xf numFmtId="0" fontId="14" fillId="0" borderId="0" xfId="0" applyFont="1" applyAlignment="1" applyProtection="1">
      <alignment horizontal="center"/>
      <protection hidden="1"/>
    </xf>
    <xf numFmtId="0" fontId="1" fillId="4" borderId="45" xfId="0" applyFont="1" applyFill="1" applyBorder="1" applyAlignment="1">
      <alignment horizontal="center" vertical="center" wrapText="1"/>
    </xf>
    <xf numFmtId="0" fontId="12" fillId="3" borderId="47" xfId="0" applyFont="1" applyFill="1" applyBorder="1"/>
    <xf numFmtId="0" fontId="12" fillId="3" borderId="23" xfId="0" applyFont="1" applyFill="1" applyBorder="1"/>
    <xf numFmtId="0" fontId="44" fillId="0" borderId="46" xfId="0" applyFont="1" applyBorder="1"/>
    <xf numFmtId="0" fontId="18" fillId="0" borderId="0" xfId="0" applyFont="1" applyAlignment="1">
      <alignment vertical="center"/>
    </xf>
    <xf numFmtId="0" fontId="2" fillId="0" borderId="13" xfId="0" applyFont="1" applyBorder="1" applyAlignment="1">
      <alignment vertical="center"/>
    </xf>
    <xf numFmtId="0" fontId="14" fillId="0" borderId="1" xfId="0" applyFont="1" applyBorder="1" applyAlignment="1">
      <alignment vertical="center"/>
    </xf>
    <xf numFmtId="0" fontId="1" fillId="3" borderId="0" xfId="0" applyFont="1" applyFill="1" applyAlignment="1" applyProtection="1">
      <alignment horizontal="center" vertical="center"/>
      <protection hidden="1"/>
    </xf>
    <xf numFmtId="0" fontId="8" fillId="0" borderId="0" xfId="0" applyFont="1" applyProtection="1">
      <protection hidden="1"/>
    </xf>
    <xf numFmtId="0" fontId="10" fillId="0" borderId="0" xfId="0" applyFont="1" applyProtection="1">
      <protection hidden="1"/>
    </xf>
    <xf numFmtId="0" fontId="11" fillId="0" borderId="0" xfId="0" applyFont="1" applyProtection="1">
      <protection hidden="1"/>
    </xf>
    <xf numFmtId="0" fontId="8" fillId="4" borderId="0" xfId="0" applyFont="1" applyFill="1"/>
    <xf numFmtId="0" fontId="12" fillId="4" borderId="0" xfId="0" applyFont="1" applyFill="1"/>
    <xf numFmtId="0" fontId="13" fillId="0" borderId="0" xfId="0" applyFont="1" applyProtection="1">
      <protection hidden="1"/>
    </xf>
    <xf numFmtId="0" fontId="2" fillId="0" borderId="6" xfId="0" applyFont="1" applyBorder="1" applyProtection="1">
      <protection hidden="1"/>
    </xf>
    <xf numFmtId="0" fontId="2" fillId="2" borderId="0" xfId="0" applyFont="1" applyFill="1"/>
    <xf numFmtId="0" fontId="2" fillId="2" borderId="0" xfId="0" applyFont="1" applyFill="1" applyAlignment="1">
      <alignment horizontal="center"/>
    </xf>
    <xf numFmtId="0" fontId="14" fillId="0" borderId="0" xfId="0" applyFont="1" applyAlignment="1" applyProtection="1">
      <alignment vertical="center"/>
      <protection hidden="1"/>
    </xf>
    <xf numFmtId="0" fontId="2" fillId="0" borderId="13" xfId="0" applyFont="1" applyBorder="1" applyAlignment="1" applyProtection="1">
      <alignment vertical="center"/>
      <protection hidden="1"/>
    </xf>
    <xf numFmtId="0" fontId="2" fillId="0" borderId="0" xfId="0" applyFont="1" applyAlignment="1" applyProtection="1">
      <alignment vertical="center"/>
      <protection hidden="1"/>
    </xf>
    <xf numFmtId="0" fontId="14" fillId="0" borderId="13" xfId="0" applyFont="1" applyBorder="1" applyAlignment="1" applyProtection="1">
      <alignment vertical="center"/>
      <protection hidden="1"/>
    </xf>
    <xf numFmtId="0" fontId="2" fillId="0" borderId="1" xfId="0" applyFont="1" applyBorder="1" applyAlignment="1" applyProtection="1">
      <alignment vertical="center"/>
      <protection hidden="1"/>
    </xf>
    <xf numFmtId="0" fontId="4" fillId="0" borderId="0" xfId="0" applyFont="1" applyAlignment="1" applyProtection="1">
      <alignment vertical="center"/>
      <protection hidden="1"/>
    </xf>
    <xf numFmtId="0" fontId="22" fillId="3" borderId="0" xfId="0" applyFont="1" applyFill="1" applyAlignment="1">
      <alignment horizontal="left" vertical="center" readingOrder="1"/>
    </xf>
    <xf numFmtId="0" fontId="18" fillId="0" borderId="0" xfId="0" applyFont="1"/>
    <xf numFmtId="0" fontId="14" fillId="0" borderId="14" xfId="0" applyFont="1" applyBorder="1" applyAlignment="1" applyProtection="1">
      <alignment vertical="center"/>
      <protection hidden="1"/>
    </xf>
    <xf numFmtId="0" fontId="2" fillId="0" borderId="14" xfId="0" applyFont="1" applyBorder="1" applyAlignment="1" applyProtection="1">
      <alignment vertical="center"/>
      <protection hidden="1"/>
    </xf>
    <xf numFmtId="0" fontId="2" fillId="0" borderId="0" xfId="0" applyFont="1" applyAlignment="1" applyProtection="1">
      <alignment horizontal="center" vertical="center"/>
      <protection hidden="1"/>
    </xf>
    <xf numFmtId="0" fontId="2" fillId="0" borderId="46" xfId="0" applyFont="1" applyBorder="1" applyAlignment="1" applyProtection="1">
      <alignment vertical="center"/>
      <protection hidden="1"/>
    </xf>
    <xf numFmtId="0" fontId="14" fillId="0" borderId="46" xfId="0" applyFont="1" applyBorder="1" applyAlignment="1" applyProtection="1">
      <alignment vertical="center"/>
      <protection hidden="1"/>
    </xf>
    <xf numFmtId="0" fontId="2" fillId="0" borderId="47" xfId="0" applyFont="1" applyBorder="1" applyAlignment="1" applyProtection="1">
      <alignment vertical="center"/>
      <protection hidden="1"/>
    </xf>
    <xf numFmtId="0" fontId="14" fillId="0" borderId="16" xfId="0" applyFont="1" applyBorder="1" applyAlignment="1" applyProtection="1">
      <alignment vertical="center"/>
      <protection hidden="1"/>
    </xf>
    <xf numFmtId="0" fontId="2" fillId="3" borderId="0" xfId="0" applyFont="1" applyFill="1" applyAlignment="1">
      <alignment vertical="center"/>
    </xf>
    <xf numFmtId="0" fontId="2" fillId="4" borderId="0" xfId="0" applyFont="1" applyFill="1" applyProtection="1">
      <protection hidden="1"/>
    </xf>
    <xf numFmtId="0" fontId="2" fillId="4" borderId="0" xfId="0" applyFont="1" applyFill="1" applyAlignment="1" applyProtection="1">
      <alignment horizontal="left"/>
      <protection hidden="1"/>
    </xf>
    <xf numFmtId="0" fontId="2" fillId="4" borderId="0" xfId="0" applyFont="1" applyFill="1" applyAlignment="1" applyProtection="1">
      <alignment horizontal="center"/>
      <protection hidden="1"/>
    </xf>
    <xf numFmtId="165" fontId="5" fillId="4" borderId="0" xfId="0" applyNumberFormat="1" applyFont="1" applyFill="1" applyAlignment="1" applyProtection="1">
      <alignment horizontal="center" vertical="center"/>
      <protection hidden="1"/>
    </xf>
    <xf numFmtId="0" fontId="20" fillId="0" borderId="0" xfId="0" applyFont="1" applyProtection="1">
      <protection hidden="1"/>
    </xf>
    <xf numFmtId="0" fontId="17" fillId="0" borderId="0" xfId="0" applyFont="1" applyAlignment="1" applyProtection="1">
      <alignment horizontal="center"/>
      <protection hidden="1"/>
    </xf>
    <xf numFmtId="2" fontId="3" fillId="0" borderId="0" xfId="0" applyNumberFormat="1" applyFont="1" applyAlignment="1" applyProtection="1">
      <alignment horizontal="left" vertical="center"/>
      <protection hidden="1"/>
    </xf>
    <xf numFmtId="0" fontId="2" fillId="4" borderId="0" xfId="0" applyFont="1" applyFill="1" applyAlignment="1" applyProtection="1">
      <alignment horizontal="left" vertical="center"/>
      <protection hidden="1"/>
    </xf>
    <xf numFmtId="0" fontId="27" fillId="5" borderId="48" xfId="0" applyFont="1" applyFill="1" applyBorder="1" applyAlignment="1" applyProtection="1">
      <alignment horizontal="center" vertical="center"/>
      <protection locked="0" hidden="1"/>
    </xf>
    <xf numFmtId="0" fontId="45" fillId="0" borderId="0" xfId="0" applyFont="1" applyProtection="1">
      <protection hidden="1"/>
    </xf>
    <xf numFmtId="0" fontId="14" fillId="0" borderId="8" xfId="0" applyFont="1" applyBorder="1" applyAlignment="1" applyProtection="1">
      <alignment horizontal="left"/>
      <protection hidden="1"/>
    </xf>
    <xf numFmtId="4" fontId="1" fillId="0" borderId="3" xfId="0" applyNumberFormat="1" applyFont="1" applyBorder="1" applyAlignment="1" applyProtection="1">
      <alignment horizontal="center" vertical="center"/>
      <protection hidden="1"/>
    </xf>
    <xf numFmtId="168" fontId="1" fillId="0" borderId="4" xfId="0" applyNumberFormat="1" applyFont="1" applyBorder="1" applyAlignment="1" applyProtection="1">
      <alignment horizontal="center" vertical="center"/>
      <protection hidden="1"/>
    </xf>
    <xf numFmtId="0" fontId="12" fillId="0" borderId="0" xfId="0" quotePrefix="1" applyFont="1"/>
    <xf numFmtId="0" fontId="7" fillId="0" borderId="0" xfId="0" applyFont="1"/>
    <xf numFmtId="0" fontId="15" fillId="0" borderId="0" xfId="0" applyFont="1"/>
    <xf numFmtId="167" fontId="7" fillId="0" borderId="0" xfId="1" applyNumberFormat="1" applyFont="1" applyFill="1" applyBorder="1" applyAlignment="1" applyProtection="1">
      <alignment horizontal="center" vertical="center"/>
      <protection hidden="1"/>
    </xf>
    <xf numFmtId="4" fontId="7" fillId="0" borderId="0" xfId="1" applyNumberFormat="1" applyFont="1" applyFill="1" applyBorder="1" applyAlignment="1" applyProtection="1">
      <alignment horizontal="center" vertical="center"/>
      <protection hidden="1"/>
    </xf>
    <xf numFmtId="168" fontId="7" fillId="0" borderId="0" xfId="1" applyNumberFormat="1" applyFont="1" applyFill="1" applyBorder="1" applyAlignment="1" applyProtection="1">
      <alignment horizontal="center" vertical="center"/>
      <protection hidden="1"/>
    </xf>
    <xf numFmtId="166" fontId="1" fillId="0" borderId="0" xfId="0" applyNumberFormat="1" applyFont="1" applyAlignment="1" applyProtection="1">
      <alignment horizontal="center" vertical="center"/>
      <protection hidden="1"/>
    </xf>
    <xf numFmtId="0" fontId="16" fillId="0" borderId="0" xfId="0" applyFont="1" applyProtection="1">
      <protection hidden="1"/>
    </xf>
    <xf numFmtId="2" fontId="47" fillId="0" borderId="0" xfId="0" applyNumberFormat="1" applyFont="1" applyAlignment="1" applyProtection="1">
      <alignment horizontal="left" vertical="center"/>
      <protection hidden="1"/>
    </xf>
    <xf numFmtId="0" fontId="14" fillId="0" borderId="0" xfId="0" applyFont="1" applyAlignment="1" applyProtection="1">
      <alignment horizontal="left"/>
      <protection hidden="1"/>
    </xf>
    <xf numFmtId="0" fontId="4" fillId="0" borderId="0" xfId="0" applyFont="1" applyAlignment="1" applyProtection="1">
      <alignment horizontal="right"/>
      <protection hidden="1"/>
    </xf>
    <xf numFmtId="0" fontId="41" fillId="0" borderId="0" xfId="0" quotePrefix="1" applyFont="1" applyAlignment="1" applyProtection="1">
      <alignment horizontal="right"/>
      <protection hidden="1"/>
    </xf>
    <xf numFmtId="169" fontId="41" fillId="0" borderId="0" xfId="0" quotePrefix="1" applyNumberFormat="1" applyFont="1" applyAlignment="1" applyProtection="1">
      <alignment horizontal="left"/>
      <protection hidden="1"/>
    </xf>
    <xf numFmtId="0" fontId="6" fillId="3" borderId="0" xfId="0" applyFont="1" applyFill="1"/>
    <xf numFmtId="0" fontId="46" fillId="0" borderId="0" xfId="0" applyFont="1"/>
    <xf numFmtId="0" fontId="14" fillId="0" borderId="60" xfId="0" applyFont="1" applyBorder="1" applyAlignment="1">
      <alignment horizontal="center"/>
    </xf>
    <xf numFmtId="0" fontId="14" fillId="0" borderId="61" xfId="0" applyFont="1" applyBorder="1" applyAlignment="1">
      <alignment horizontal="center"/>
    </xf>
    <xf numFmtId="0" fontId="14" fillId="0" borderId="62" xfId="0" applyFont="1" applyBorder="1" applyAlignment="1">
      <alignment horizontal="center"/>
    </xf>
    <xf numFmtId="0" fontId="14" fillId="0" borderId="63" xfId="0" applyFont="1" applyBorder="1" applyAlignment="1">
      <alignment horizontal="center"/>
    </xf>
    <xf numFmtId="0" fontId="14" fillId="0" borderId="64" xfId="0" applyFont="1" applyBorder="1" applyAlignment="1">
      <alignment horizontal="center"/>
    </xf>
    <xf numFmtId="0" fontId="14" fillId="0" borderId="64" xfId="0" applyFont="1" applyBorder="1" applyAlignment="1">
      <alignment horizontal="left"/>
    </xf>
    <xf numFmtId="0" fontId="14" fillId="0" borderId="65" xfId="0" applyFont="1" applyBorder="1" applyAlignment="1">
      <alignment horizontal="left"/>
    </xf>
    <xf numFmtId="0" fontId="14" fillId="0" borderId="63" xfId="0" applyFont="1" applyBorder="1" applyAlignment="1">
      <alignment horizontal="left"/>
    </xf>
    <xf numFmtId="0" fontId="14" fillId="0" borderId="65" xfId="0" applyFont="1" applyBorder="1" applyAlignment="1">
      <alignment horizontal="center"/>
    </xf>
    <xf numFmtId="0" fontId="1" fillId="0" borderId="66" xfId="0" applyFont="1" applyBorder="1" applyAlignment="1">
      <alignment horizontal="center" vertical="center"/>
    </xf>
    <xf numFmtId="0" fontId="1" fillId="0" borderId="32" xfId="0" applyFont="1" applyBorder="1" applyAlignment="1">
      <alignment horizontal="center" vertical="center"/>
    </xf>
    <xf numFmtId="2" fontId="1" fillId="0" borderId="32" xfId="0" applyNumberFormat="1" applyFont="1" applyBorder="1" applyAlignment="1">
      <alignment horizontal="center" vertical="center"/>
    </xf>
    <xf numFmtId="166" fontId="1" fillId="0" borderId="32" xfId="0" applyNumberFormat="1" applyFont="1" applyBorder="1" applyAlignment="1">
      <alignment horizontal="center" vertical="center"/>
    </xf>
    <xf numFmtId="166" fontId="1" fillId="0" borderId="34" xfId="0" applyNumberFormat="1" applyFont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2" fontId="1" fillId="0" borderId="0" xfId="0" applyNumberFormat="1" applyFont="1" applyAlignment="1">
      <alignment horizontal="center" vertical="center"/>
    </xf>
    <xf numFmtId="0" fontId="2" fillId="7" borderId="0" xfId="0" applyFont="1" applyFill="1" applyAlignment="1">
      <alignment horizontal="left" vertical="center" indent="1"/>
    </xf>
    <xf numFmtId="0" fontId="2" fillId="3" borderId="0" xfId="0" applyFont="1" applyFill="1" applyAlignment="1">
      <alignment horizontal="left" vertical="center"/>
    </xf>
    <xf numFmtId="0" fontId="1" fillId="0" borderId="50" xfId="0" applyFont="1" applyBorder="1" applyAlignment="1">
      <alignment horizontal="center" vertical="center"/>
    </xf>
    <xf numFmtId="0" fontId="1" fillId="0" borderId="10" xfId="0" applyFont="1" applyBorder="1" applyAlignment="1">
      <alignment horizontal="center" vertical="center"/>
    </xf>
    <xf numFmtId="0" fontId="1" fillId="0" borderId="10" xfId="0" applyFont="1" applyBorder="1" applyAlignment="1">
      <alignment horizontal="center" vertical="center" wrapText="1"/>
    </xf>
    <xf numFmtId="2" fontId="1" fillId="0" borderId="10" xfId="0" applyNumberFormat="1" applyFont="1" applyBorder="1" applyAlignment="1">
      <alignment horizontal="center" vertical="center"/>
    </xf>
    <xf numFmtId="166" fontId="1" fillId="0" borderId="10" xfId="0" applyNumberFormat="1" applyFont="1" applyBorder="1" applyAlignment="1">
      <alignment horizontal="center" vertical="center"/>
    </xf>
    <xf numFmtId="166" fontId="1" fillId="0" borderId="33" xfId="0" applyNumberFormat="1" applyFont="1" applyBorder="1" applyAlignment="1">
      <alignment horizontal="center" vertical="center"/>
    </xf>
    <xf numFmtId="0" fontId="25" fillId="8" borderId="0" xfId="0" applyFont="1" applyFill="1"/>
    <xf numFmtId="0" fontId="25" fillId="3" borderId="0" xfId="0" applyFont="1" applyFill="1"/>
    <xf numFmtId="170" fontId="25" fillId="8" borderId="0" xfId="0" applyNumberFormat="1" applyFont="1" applyFill="1" applyAlignment="1">
      <alignment horizontal="center"/>
    </xf>
    <xf numFmtId="0" fontId="13" fillId="3" borderId="68" xfId="0" applyFont="1" applyFill="1" applyBorder="1" applyAlignment="1">
      <alignment horizontal="left" indent="1"/>
    </xf>
    <xf numFmtId="0" fontId="13" fillId="3" borderId="69" xfId="0" applyFont="1" applyFill="1" applyBorder="1" applyAlignment="1">
      <alignment horizontal="left" indent="1"/>
    </xf>
    <xf numFmtId="0" fontId="13" fillId="3" borderId="69" xfId="0" applyFont="1" applyFill="1" applyBorder="1"/>
    <xf numFmtId="0" fontId="2" fillId="3" borderId="69" xfId="0" applyFont="1" applyFill="1" applyBorder="1" applyAlignment="1">
      <alignment horizontal="left"/>
    </xf>
    <xf numFmtId="0" fontId="8" fillId="3" borderId="69" xfId="0" applyFont="1" applyFill="1" applyBorder="1"/>
    <xf numFmtId="0" fontId="8" fillId="3" borderId="70" xfId="0" applyFont="1" applyFill="1" applyBorder="1"/>
    <xf numFmtId="0" fontId="13" fillId="3" borderId="11" xfId="0" applyFont="1" applyFill="1" applyBorder="1" applyAlignment="1">
      <alignment horizontal="left" vertical="center" indent="1"/>
    </xf>
    <xf numFmtId="0" fontId="13" fillId="3" borderId="0" xfId="0" applyFont="1" applyFill="1" applyAlignment="1">
      <alignment horizontal="left" vertical="center" indent="1"/>
    </xf>
    <xf numFmtId="0" fontId="13" fillId="3" borderId="0" xfId="0" applyFont="1" applyFill="1" applyAlignment="1">
      <alignment vertical="center"/>
    </xf>
    <xf numFmtId="0" fontId="8" fillId="3" borderId="12" xfId="0" applyFont="1" applyFill="1" applyBorder="1"/>
    <xf numFmtId="0" fontId="2" fillId="3" borderId="12" xfId="0" applyFont="1" applyFill="1" applyBorder="1" applyAlignment="1">
      <alignment horizontal="left" vertical="center"/>
    </xf>
    <xf numFmtId="0" fontId="13" fillId="5" borderId="71" xfId="0" applyFont="1" applyFill="1" applyBorder="1" applyAlignment="1">
      <alignment horizontal="left" vertical="center" indent="1"/>
    </xf>
    <xf numFmtId="0" fontId="13" fillId="3" borderId="72" xfId="0" applyFont="1" applyFill="1" applyBorder="1" applyAlignment="1">
      <alignment vertical="center"/>
    </xf>
    <xf numFmtId="49" fontId="40" fillId="0" borderId="0" xfId="0" quotePrefix="1" applyNumberFormat="1" applyFont="1" applyAlignment="1" applyProtection="1">
      <alignment horizontal="left"/>
      <protection hidden="1"/>
    </xf>
    <xf numFmtId="0" fontId="17" fillId="3" borderId="17" xfId="0" applyFont="1" applyFill="1" applyBorder="1" applyAlignment="1" applyProtection="1">
      <alignment horizontal="center" vertical="center"/>
      <protection locked="0"/>
    </xf>
    <xf numFmtId="0" fontId="1" fillId="3" borderId="5" xfId="0" applyFont="1" applyFill="1" applyBorder="1" applyAlignment="1" applyProtection="1">
      <alignment horizontal="center" vertical="center"/>
      <protection locked="0"/>
    </xf>
    <xf numFmtId="0" fontId="1" fillId="3" borderId="3" xfId="0" applyFont="1" applyFill="1" applyBorder="1" applyAlignment="1" applyProtection="1">
      <alignment horizontal="center" vertical="center"/>
      <protection locked="0"/>
    </xf>
    <xf numFmtId="0" fontId="17" fillId="3" borderId="3" xfId="0" applyFont="1" applyFill="1" applyBorder="1" applyAlignment="1" applyProtection="1">
      <alignment horizontal="center" vertical="center"/>
      <protection locked="0"/>
    </xf>
    <xf numFmtId="0" fontId="1" fillId="3" borderId="3" xfId="0" applyFont="1" applyFill="1" applyBorder="1" applyAlignment="1" applyProtection="1">
      <alignment horizontal="center" vertical="center" wrapText="1"/>
      <protection locked="0"/>
    </xf>
    <xf numFmtId="2" fontId="7" fillId="3" borderId="29" xfId="0" applyNumberFormat="1" applyFont="1" applyFill="1" applyBorder="1" applyAlignment="1" applyProtection="1">
      <alignment horizontal="center" vertical="center"/>
      <protection locked="0"/>
    </xf>
    <xf numFmtId="1" fontId="1" fillId="3" borderId="3" xfId="0" applyNumberFormat="1" applyFont="1" applyFill="1" applyBorder="1" applyAlignment="1" applyProtection="1">
      <alignment horizontal="center" vertical="center"/>
      <protection locked="0"/>
    </xf>
    <xf numFmtId="1" fontId="1" fillId="3" borderId="25" xfId="0" applyNumberFormat="1" applyFont="1" applyFill="1" applyBorder="1" applyAlignment="1" applyProtection="1">
      <alignment horizontal="center" vertical="center"/>
      <protection locked="0"/>
    </xf>
    <xf numFmtId="2" fontId="1" fillId="3" borderId="5" xfId="0" applyNumberFormat="1" applyFont="1" applyFill="1" applyBorder="1" applyAlignment="1" applyProtection="1">
      <alignment horizontal="center" vertical="center" wrapText="1"/>
      <protection locked="0"/>
    </xf>
    <xf numFmtId="2" fontId="1" fillId="3" borderId="25" xfId="0" applyNumberFormat="1" applyFont="1" applyFill="1" applyBorder="1" applyAlignment="1" applyProtection="1">
      <alignment horizontal="center" vertical="center" wrapText="1"/>
      <protection locked="0"/>
    </xf>
    <xf numFmtId="0" fontId="1" fillId="2" borderId="73" xfId="0" applyFont="1" applyFill="1" applyBorder="1" applyAlignment="1" applyProtection="1">
      <alignment horizontal="center" vertical="center" wrapText="1"/>
      <protection hidden="1"/>
    </xf>
    <xf numFmtId="2" fontId="1" fillId="3" borderId="3" xfId="0" applyNumberFormat="1" applyFont="1" applyFill="1" applyBorder="1" applyAlignment="1" applyProtection="1">
      <alignment horizontal="center" vertical="center"/>
      <protection locked="0"/>
    </xf>
    <xf numFmtId="0" fontId="1" fillId="3" borderId="50" xfId="0" applyFont="1" applyFill="1" applyBorder="1" applyAlignment="1" applyProtection="1">
      <alignment horizontal="center" vertical="center"/>
      <protection locked="0"/>
    </xf>
    <xf numFmtId="0" fontId="1" fillId="3" borderId="10" xfId="0" applyFont="1" applyFill="1" applyBorder="1" applyAlignment="1" applyProtection="1">
      <alignment horizontal="center" vertical="center"/>
      <protection locked="0"/>
    </xf>
    <xf numFmtId="0" fontId="1" fillId="3" borderId="10" xfId="0" applyFont="1" applyFill="1" applyBorder="1" applyAlignment="1" applyProtection="1">
      <alignment horizontal="center" vertical="center" wrapText="1"/>
      <protection locked="0"/>
    </xf>
    <xf numFmtId="2" fontId="1" fillId="3" borderId="10" xfId="0" applyNumberFormat="1" applyFont="1" applyFill="1" applyBorder="1" applyAlignment="1" applyProtection="1">
      <alignment horizontal="center" vertical="center"/>
      <protection locked="0"/>
    </xf>
    <xf numFmtId="0" fontId="1" fillId="0" borderId="34" xfId="0" applyFont="1" applyBorder="1" applyAlignment="1">
      <alignment horizontal="center" vertical="center"/>
    </xf>
    <xf numFmtId="0" fontId="1" fillId="4" borderId="3" xfId="0" applyFont="1" applyFill="1" applyBorder="1" applyAlignment="1">
      <alignment horizontal="center" vertical="center"/>
    </xf>
    <xf numFmtId="0" fontId="48" fillId="3" borderId="0" xfId="0" applyFont="1" applyFill="1"/>
    <xf numFmtId="0" fontId="49" fillId="3" borderId="0" xfId="0" applyFont="1" applyFill="1"/>
    <xf numFmtId="0" fontId="48" fillId="0" borderId="0" xfId="0" applyFont="1" applyAlignment="1">
      <alignment horizontal="left"/>
    </xf>
    <xf numFmtId="0" fontId="49" fillId="0" borderId="0" xfId="0" applyFont="1"/>
    <xf numFmtId="0" fontId="49" fillId="0" borderId="0" xfId="0" applyFont="1" applyAlignment="1">
      <alignment vertical="top"/>
    </xf>
    <xf numFmtId="0" fontId="49" fillId="0" borderId="0" xfId="0" applyFont="1" applyAlignment="1">
      <alignment vertical="center"/>
    </xf>
    <xf numFmtId="0" fontId="48" fillId="0" borderId="0" xfId="0" applyFont="1" applyAlignment="1">
      <alignment horizontal="left" vertical="top"/>
    </xf>
    <xf numFmtId="0" fontId="12" fillId="3" borderId="22" xfId="0" applyFont="1" applyFill="1" applyBorder="1"/>
    <xf numFmtId="0" fontId="12" fillId="3" borderId="2" xfId="0" applyFont="1" applyFill="1" applyBorder="1"/>
    <xf numFmtId="0" fontId="12" fillId="0" borderId="23" xfId="0" applyFont="1" applyBorder="1"/>
    <xf numFmtId="0" fontId="49" fillId="0" borderId="0" xfId="0" quotePrefix="1" applyFont="1" applyAlignment="1" applyProtection="1">
      <alignment horizontal="center"/>
      <protection hidden="1"/>
    </xf>
    <xf numFmtId="0" fontId="49" fillId="0" borderId="0" xfId="0" applyFont="1" applyProtection="1">
      <protection hidden="1"/>
    </xf>
    <xf numFmtId="0" fontId="50" fillId="5" borderId="0" xfId="0" applyFont="1" applyFill="1" applyAlignment="1" applyProtection="1">
      <alignment vertical="center"/>
      <protection hidden="1"/>
    </xf>
    <xf numFmtId="0" fontId="51" fillId="6" borderId="0" xfId="0" applyFont="1" applyFill="1" applyProtection="1">
      <protection hidden="1"/>
    </xf>
    <xf numFmtId="0" fontId="51" fillId="6" borderId="23" xfId="0" applyFont="1" applyFill="1" applyBorder="1" applyAlignment="1" applyProtection="1">
      <alignment horizontal="left" vertical="center" indent="1"/>
      <protection hidden="1"/>
    </xf>
    <xf numFmtId="0" fontId="51" fillId="6" borderId="0" xfId="0" applyFont="1" applyFill="1" applyAlignment="1" applyProtection="1">
      <alignment vertical="center"/>
      <protection hidden="1"/>
    </xf>
    <xf numFmtId="0" fontId="50" fillId="6" borderId="0" xfId="0" applyFont="1" applyFill="1" applyAlignment="1" applyProtection="1">
      <alignment horizontal="left" vertical="center"/>
      <protection hidden="1"/>
    </xf>
    <xf numFmtId="0" fontId="49" fillId="0" borderId="0" xfId="0" quotePrefix="1" applyFont="1" applyAlignment="1" applyProtection="1">
      <alignment horizontal="left"/>
      <protection hidden="1"/>
    </xf>
    <xf numFmtId="0" fontId="2" fillId="6" borderId="0" xfId="0" applyFont="1" applyFill="1" applyAlignment="1" applyProtection="1">
      <alignment horizontal="center"/>
      <protection hidden="1"/>
    </xf>
    <xf numFmtId="0" fontId="50" fillId="6" borderId="0" xfId="0" applyFont="1" applyFill="1" applyAlignment="1" applyProtection="1">
      <alignment horizontal="center"/>
      <protection hidden="1"/>
    </xf>
    <xf numFmtId="0" fontId="32" fillId="6" borderId="0" xfId="0" applyFont="1" applyFill="1" applyAlignment="1" applyProtection="1">
      <alignment horizontal="center"/>
      <protection hidden="1"/>
    </xf>
    <xf numFmtId="0" fontId="2" fillId="6" borderId="46" xfId="0" applyFont="1" applyFill="1" applyBorder="1" applyProtection="1">
      <protection hidden="1"/>
    </xf>
    <xf numFmtId="0" fontId="2" fillId="6" borderId="23" xfId="0" applyFont="1" applyFill="1" applyBorder="1" applyProtection="1">
      <protection hidden="1"/>
    </xf>
    <xf numFmtId="0" fontId="13" fillId="6" borderId="23" xfId="0" applyFont="1" applyFill="1" applyBorder="1" applyProtection="1">
      <protection hidden="1"/>
    </xf>
    <xf numFmtId="0" fontId="13" fillId="6" borderId="0" xfId="0" applyFont="1" applyFill="1" applyAlignment="1" applyProtection="1">
      <alignment horizontal="left"/>
      <protection hidden="1"/>
    </xf>
    <xf numFmtId="0" fontId="13" fillId="6" borderId="0" xfId="0" applyFont="1" applyFill="1" applyAlignment="1" applyProtection="1">
      <alignment horizontal="center"/>
      <protection hidden="1"/>
    </xf>
    <xf numFmtId="0" fontId="13" fillId="5" borderId="69" xfId="0" applyFont="1" applyFill="1" applyBorder="1" applyAlignment="1">
      <alignment horizontal="left" vertical="center" indent="1"/>
    </xf>
    <xf numFmtId="0" fontId="55" fillId="9" borderId="0" xfId="0" applyFont="1" applyFill="1" applyAlignment="1">
      <alignment vertical="center"/>
    </xf>
    <xf numFmtId="0" fontId="12" fillId="9" borderId="0" xfId="0" applyFont="1" applyFill="1" applyAlignment="1">
      <alignment vertical="center"/>
    </xf>
    <xf numFmtId="0" fontId="12" fillId="4" borderId="0" xfId="0" applyFont="1" applyFill="1" applyAlignment="1">
      <alignment vertical="center"/>
    </xf>
    <xf numFmtId="0" fontId="56" fillId="4" borderId="0" xfId="0" applyFont="1" applyFill="1" applyAlignment="1">
      <alignment horizontal="center" vertical="center"/>
    </xf>
    <xf numFmtId="0" fontId="56" fillId="4" borderId="19" xfId="0" applyFont="1" applyFill="1" applyBorder="1" applyAlignment="1">
      <alignment vertical="center"/>
    </xf>
    <xf numFmtId="0" fontId="52" fillId="4" borderId="19" xfId="0" applyFont="1" applyFill="1" applyBorder="1" applyAlignment="1">
      <alignment horizontal="center" vertical="center"/>
    </xf>
    <xf numFmtId="0" fontId="12" fillId="4" borderId="0" xfId="0" applyFont="1" applyFill="1" applyAlignment="1">
      <alignment horizontal="center" vertical="center"/>
    </xf>
    <xf numFmtId="0" fontId="54" fillId="4" borderId="19" xfId="0" applyFont="1" applyFill="1" applyBorder="1" applyAlignment="1">
      <alignment horizontal="center" vertical="center"/>
    </xf>
    <xf numFmtId="0" fontId="53" fillId="4" borderId="19" xfId="0" applyFont="1" applyFill="1" applyBorder="1" applyAlignment="1">
      <alignment horizontal="center" vertical="center"/>
    </xf>
    <xf numFmtId="0" fontId="52" fillId="4" borderId="0" xfId="0" applyFont="1" applyFill="1" applyAlignment="1">
      <alignment horizontal="right" vertical="center"/>
    </xf>
    <xf numFmtId="0" fontId="56" fillId="4" borderId="0" xfId="0" applyFont="1" applyFill="1" applyAlignment="1">
      <alignment vertical="center"/>
    </xf>
    <xf numFmtId="0" fontId="53" fillId="4" borderId="0" xfId="0" applyFont="1" applyFill="1" applyAlignment="1">
      <alignment horizontal="right" vertical="center"/>
    </xf>
    <xf numFmtId="0" fontId="54" fillId="4" borderId="0" xfId="0" applyFont="1" applyFill="1" applyAlignment="1">
      <alignment horizontal="right" vertical="center"/>
    </xf>
    <xf numFmtId="0" fontId="26" fillId="6" borderId="46" xfId="0" applyFont="1" applyFill="1" applyBorder="1" applyProtection="1">
      <protection hidden="1"/>
    </xf>
    <xf numFmtId="0" fontId="44" fillId="0" borderId="0" xfId="0" applyFont="1"/>
    <xf numFmtId="0" fontId="12" fillId="3" borderId="23" xfId="0" applyFont="1" applyFill="1" applyBorder="1" applyAlignment="1">
      <alignment horizontal="center"/>
    </xf>
    <xf numFmtId="0" fontId="44" fillId="0" borderId="0" xfId="0" applyFont="1" applyAlignment="1">
      <alignment horizontal="center"/>
    </xf>
    <xf numFmtId="0" fontId="44" fillId="0" borderId="22" xfId="0" applyFont="1" applyBorder="1" applyAlignment="1">
      <alignment horizontal="center"/>
    </xf>
    <xf numFmtId="0" fontId="12" fillId="3" borderId="46" xfId="0" applyFont="1" applyFill="1" applyBorder="1" applyAlignment="1">
      <alignment horizontal="center"/>
    </xf>
    <xf numFmtId="0" fontId="12" fillId="3" borderId="2" xfId="0" applyFont="1" applyFill="1" applyBorder="1" applyAlignment="1">
      <alignment horizontal="center"/>
    </xf>
    <xf numFmtId="0" fontId="44" fillId="0" borderId="23" xfId="0" applyFont="1" applyBorder="1" applyAlignment="1">
      <alignment horizontal="center"/>
    </xf>
    <xf numFmtId="0" fontId="12" fillId="3" borderId="74" xfId="0" applyFont="1" applyFill="1" applyBorder="1" applyAlignment="1">
      <alignment horizontal="center"/>
    </xf>
    <xf numFmtId="0" fontId="12" fillId="3" borderId="75" xfId="0" applyFont="1" applyFill="1" applyBorder="1" applyAlignment="1">
      <alignment horizontal="center"/>
    </xf>
    <xf numFmtId="0" fontId="12" fillId="0" borderId="76" xfId="0" applyFont="1" applyBorder="1"/>
    <xf numFmtId="0" fontId="57" fillId="0" borderId="0" xfId="0" applyFont="1" applyAlignment="1" applyProtection="1">
      <alignment horizontal="right" vertical="center"/>
      <protection hidden="1"/>
    </xf>
    <xf numFmtId="0" fontId="23" fillId="0" borderId="0" xfId="0" applyFont="1" applyAlignment="1">
      <alignment horizontal="left" readingOrder="1"/>
    </xf>
    <xf numFmtId="0" fontId="8" fillId="3" borderId="46" xfId="0" applyFont="1" applyFill="1" applyBorder="1"/>
    <xf numFmtId="0" fontId="8" fillId="0" borderId="46" xfId="0" applyFont="1" applyBorder="1"/>
    <xf numFmtId="0" fontId="13" fillId="4" borderId="0" xfId="0" applyFont="1" applyFill="1" applyProtection="1">
      <protection hidden="1"/>
    </xf>
    <xf numFmtId="0" fontId="13" fillId="6" borderId="23" xfId="0" applyFont="1" applyFill="1" applyBorder="1" applyAlignment="1" applyProtection="1">
      <alignment horizontal="left"/>
      <protection hidden="1"/>
    </xf>
    <xf numFmtId="0" fontId="2" fillId="6" borderId="23" xfId="0" applyFont="1" applyFill="1" applyBorder="1" applyAlignment="1" applyProtection="1">
      <alignment horizontal="left"/>
      <protection hidden="1"/>
    </xf>
    <xf numFmtId="0" fontId="35" fillId="0" borderId="0" xfId="0" applyFont="1"/>
    <xf numFmtId="0" fontId="17" fillId="0" borderId="0" xfId="0" applyFont="1" applyAlignment="1">
      <alignment horizontal="center" vertical="center"/>
    </xf>
    <xf numFmtId="0" fontId="17" fillId="0" borderId="0" xfId="0" applyFont="1"/>
    <xf numFmtId="0" fontId="62" fillId="0" borderId="0" xfId="0" applyFont="1"/>
    <xf numFmtId="0" fontId="64" fillId="0" borderId="0" xfId="0" applyFont="1"/>
    <xf numFmtId="0" fontId="61" fillId="0" borderId="0" xfId="0" applyFont="1"/>
    <xf numFmtId="0" fontId="65" fillId="0" borderId="0" xfId="0" applyFont="1"/>
    <xf numFmtId="0" fontId="61" fillId="0" borderId="0" xfId="0" applyFont="1" applyAlignment="1">
      <alignment horizontal="center" vertical="center"/>
    </xf>
    <xf numFmtId="0" fontId="61" fillId="0" borderId="0" xfId="0" applyFont="1" applyAlignment="1">
      <alignment horizontal="right" vertical="center"/>
    </xf>
    <xf numFmtId="0" fontId="61" fillId="0" borderId="0" xfId="0" applyFont="1" applyAlignment="1">
      <alignment horizontal="left" vertical="center"/>
    </xf>
    <xf numFmtId="0" fontId="62" fillId="0" borderId="0" xfId="0" applyFont="1" applyAlignment="1">
      <alignment vertical="center"/>
    </xf>
    <xf numFmtId="0" fontId="35" fillId="0" borderId="0" xfId="0" applyFont="1" applyAlignment="1">
      <alignment horizontal="right" vertical="center"/>
    </xf>
    <xf numFmtId="49" fontId="61" fillId="0" borderId="0" xfId="0" applyNumberFormat="1" applyFont="1" applyAlignment="1">
      <alignment vertical="center"/>
    </xf>
    <xf numFmtId="0" fontId="8" fillId="3" borderId="0" xfId="0" applyFont="1" applyFill="1" applyAlignment="1">
      <alignment vertical="center"/>
    </xf>
    <xf numFmtId="0" fontId="12" fillId="3" borderId="0" xfId="0" applyFont="1" applyFill="1" applyAlignment="1">
      <alignment vertical="center"/>
    </xf>
    <xf numFmtId="0" fontId="12" fillId="3" borderId="0" xfId="0" applyFont="1" applyFill="1" applyAlignment="1">
      <alignment horizontal="center" vertical="center"/>
    </xf>
    <xf numFmtId="0" fontId="12" fillId="0" borderId="0" xfId="0" applyFont="1" applyAlignment="1">
      <alignment vertical="center"/>
    </xf>
    <xf numFmtId="0" fontId="61" fillId="0" borderId="0" xfId="0" applyFont="1" applyAlignment="1">
      <alignment vertical="top"/>
    </xf>
    <xf numFmtId="49" fontId="61" fillId="0" borderId="0" xfId="0" applyNumberFormat="1" applyFont="1" applyAlignment="1">
      <alignment vertical="top"/>
    </xf>
    <xf numFmtId="0" fontId="66" fillId="0" borderId="0" xfId="0" applyFont="1"/>
    <xf numFmtId="0" fontId="61" fillId="0" borderId="0" xfId="0" applyFont="1" applyAlignment="1">
      <alignment vertical="center"/>
    </xf>
    <xf numFmtId="0" fontId="2" fillId="3" borderId="77" xfId="0" applyFont="1" applyFill="1" applyBorder="1" applyProtection="1">
      <protection hidden="1"/>
    </xf>
    <xf numFmtId="0" fontId="0" fillId="0" borderId="77" xfId="0" applyBorder="1"/>
    <xf numFmtId="0" fontId="2" fillId="3" borderId="77" xfId="0" applyFont="1" applyFill="1" applyBorder="1" applyAlignment="1" applyProtection="1">
      <alignment vertical="center"/>
      <protection hidden="1"/>
    </xf>
    <xf numFmtId="0" fontId="2" fillId="3" borderId="74" xfId="0" applyFont="1" applyFill="1" applyBorder="1" applyAlignment="1">
      <alignment horizontal="center" vertical="center"/>
    </xf>
    <xf numFmtId="0" fontId="2" fillId="3" borderId="75" xfId="0" applyFont="1" applyFill="1" applyBorder="1" applyAlignment="1">
      <alignment horizontal="center" vertical="center"/>
    </xf>
    <xf numFmtId="0" fontId="4" fillId="0" borderId="74" xfId="0" applyFont="1" applyBorder="1" applyAlignment="1">
      <alignment vertical="center"/>
    </xf>
    <xf numFmtId="0" fontId="14" fillId="0" borderId="76" xfId="0" applyFont="1" applyBorder="1" applyAlignment="1">
      <alignment vertical="center"/>
    </xf>
    <xf numFmtId="0" fontId="2" fillId="0" borderId="76" xfId="0" applyFont="1" applyBorder="1"/>
    <xf numFmtId="0" fontId="17" fillId="3" borderId="76" xfId="0" applyFont="1" applyFill="1" applyBorder="1" applyAlignment="1" applyProtection="1">
      <alignment horizontal="center" vertical="center"/>
      <protection locked="0"/>
    </xf>
    <xf numFmtId="49" fontId="17" fillId="3" borderId="76" xfId="0" applyNumberFormat="1" applyFont="1" applyFill="1" applyBorder="1" applyAlignment="1" applyProtection="1">
      <alignment horizontal="center" vertical="center"/>
      <protection locked="0"/>
    </xf>
    <xf numFmtId="0" fontId="2" fillId="0" borderId="76" xfId="0" applyFont="1" applyBorder="1" applyAlignment="1">
      <alignment vertical="center"/>
    </xf>
    <xf numFmtId="0" fontId="2" fillId="0" borderId="46" xfId="0" applyFont="1" applyBorder="1"/>
    <xf numFmtId="0" fontId="14" fillId="0" borderId="46" xfId="0" applyFont="1" applyBorder="1" applyAlignment="1">
      <alignment vertical="center"/>
    </xf>
    <xf numFmtId="165" fontId="17" fillId="0" borderId="46" xfId="0" applyNumberFormat="1" applyFont="1" applyBorder="1" applyAlignment="1">
      <alignment horizontal="center" vertical="center"/>
    </xf>
    <xf numFmtId="0" fontId="14" fillId="0" borderId="49" xfId="0" applyFont="1" applyBorder="1" applyAlignment="1">
      <alignment horizontal="center"/>
    </xf>
    <xf numFmtId="0" fontId="2" fillId="3" borderId="46" xfId="0" applyFont="1" applyFill="1" applyBorder="1"/>
    <xf numFmtId="0" fontId="3" fillId="0" borderId="49" xfId="0" applyFont="1" applyBorder="1" applyAlignment="1">
      <alignment horizontal="center"/>
    </xf>
    <xf numFmtId="0" fontId="2" fillId="3" borderId="74" xfId="0" applyFont="1" applyFill="1" applyBorder="1" applyAlignment="1">
      <alignment horizontal="center"/>
    </xf>
    <xf numFmtId="0" fontId="2" fillId="3" borderId="76" xfId="0" applyFont="1" applyFill="1" applyBorder="1" applyAlignment="1">
      <alignment horizontal="center" vertical="center"/>
    </xf>
    <xf numFmtId="0" fontId="12" fillId="3" borderId="78" xfId="0" applyFont="1" applyFill="1" applyBorder="1" applyAlignment="1">
      <alignment horizontal="center"/>
    </xf>
    <xf numFmtId="0" fontId="12" fillId="3" borderId="76" xfId="0" applyFont="1" applyFill="1" applyBorder="1" applyAlignment="1">
      <alignment horizontal="center"/>
    </xf>
    <xf numFmtId="0" fontId="44" fillId="0" borderId="78" xfId="0" applyFont="1" applyBorder="1" applyAlignment="1">
      <alignment horizontal="center"/>
    </xf>
    <xf numFmtId="0" fontId="14" fillId="0" borderId="49" xfId="0" applyFont="1" applyBorder="1" applyProtection="1">
      <protection hidden="1"/>
    </xf>
    <xf numFmtId="0" fontId="3" fillId="0" borderId="49" xfId="0" applyFont="1" applyBorder="1" applyAlignment="1" applyProtection="1">
      <alignment horizontal="center"/>
      <protection hidden="1"/>
    </xf>
    <xf numFmtId="0" fontId="12" fillId="3" borderId="79" xfId="0" applyFont="1" applyFill="1" applyBorder="1"/>
    <xf numFmtId="0" fontId="2" fillId="3" borderId="76" xfId="0" applyFont="1" applyFill="1" applyBorder="1" applyProtection="1">
      <protection hidden="1"/>
    </xf>
    <xf numFmtId="0" fontId="2" fillId="6" borderId="78" xfId="0" applyFont="1" applyFill="1" applyBorder="1" applyProtection="1">
      <protection hidden="1"/>
    </xf>
    <xf numFmtId="0" fontId="2" fillId="6" borderId="76" xfId="0" applyFont="1" applyFill="1" applyBorder="1" applyProtection="1">
      <protection hidden="1"/>
    </xf>
    <xf numFmtId="0" fontId="2" fillId="6" borderId="76" xfId="0" applyFont="1" applyFill="1" applyBorder="1" applyAlignment="1" applyProtection="1">
      <alignment horizontal="center"/>
      <protection hidden="1"/>
    </xf>
    <xf numFmtId="0" fontId="2" fillId="3" borderId="76" xfId="0" applyFont="1" applyFill="1" applyBorder="1" applyAlignment="1" applyProtection="1">
      <alignment horizontal="center"/>
      <protection hidden="1"/>
    </xf>
    <xf numFmtId="0" fontId="2" fillId="0" borderId="46" xfId="0" applyFont="1" applyBorder="1" applyProtection="1">
      <protection hidden="1"/>
    </xf>
    <xf numFmtId="0" fontId="2" fillId="3" borderId="46" xfId="0" applyFont="1" applyFill="1" applyBorder="1" applyProtection="1">
      <protection hidden="1"/>
    </xf>
    <xf numFmtId="0" fontId="8" fillId="3" borderId="46" xfId="0" applyFont="1" applyFill="1" applyBorder="1" applyProtection="1">
      <protection hidden="1"/>
    </xf>
    <xf numFmtId="0" fontId="2" fillId="0" borderId="76" xfId="0" applyFont="1" applyBorder="1" applyProtection="1">
      <protection hidden="1"/>
    </xf>
    <xf numFmtId="0" fontId="8" fillId="3" borderId="80" xfId="0" applyFont="1" applyFill="1" applyBorder="1" applyProtection="1">
      <protection hidden="1"/>
    </xf>
    <xf numFmtId="0" fontId="2" fillId="0" borderId="79" xfId="0" applyFont="1" applyBorder="1" applyAlignment="1" applyProtection="1">
      <alignment vertical="center"/>
      <protection hidden="1"/>
    </xf>
    <xf numFmtId="0" fontId="14" fillId="0" borderId="76" xfId="0" applyFont="1" applyBorder="1" applyAlignment="1" applyProtection="1">
      <alignment vertical="center"/>
      <protection hidden="1"/>
    </xf>
    <xf numFmtId="0" fontId="2" fillId="0" borderId="76" xfId="0" applyFont="1" applyBorder="1" applyAlignment="1" applyProtection="1">
      <alignment vertical="center"/>
      <protection hidden="1"/>
    </xf>
    <xf numFmtId="0" fontId="14" fillId="0" borderId="7" xfId="0" applyFont="1" applyBorder="1" applyAlignment="1" applyProtection="1">
      <alignment horizontal="center"/>
      <protection hidden="1"/>
    </xf>
    <xf numFmtId="0" fontId="14" fillId="0" borderId="81" xfId="0" applyFont="1" applyBorder="1" applyAlignment="1" applyProtection="1">
      <alignment horizontal="left"/>
      <protection hidden="1"/>
    </xf>
    <xf numFmtId="0" fontId="14" fillId="0" borderId="7" xfId="0" applyFont="1" applyBorder="1" applyAlignment="1" applyProtection="1">
      <alignment horizontal="left"/>
      <protection hidden="1"/>
    </xf>
    <xf numFmtId="0" fontId="12" fillId="0" borderId="79" xfId="0" applyFont="1" applyBorder="1"/>
    <xf numFmtId="0" fontId="12" fillId="3" borderId="79" xfId="0" applyFont="1" applyFill="1" applyBorder="1" applyAlignment="1">
      <alignment horizontal="center"/>
    </xf>
    <xf numFmtId="0" fontId="12" fillId="0" borderId="78" xfId="0" applyFont="1" applyBorder="1"/>
    <xf numFmtId="0" fontId="12" fillId="0" borderId="75" xfId="0" applyFont="1" applyBorder="1"/>
    <xf numFmtId="0" fontId="2" fillId="3" borderId="22" xfId="0" applyFont="1" applyFill="1" applyBorder="1" applyAlignment="1">
      <alignment horizontal="center"/>
    </xf>
    <xf numFmtId="0" fontId="2" fillId="3" borderId="46" xfId="0" applyFont="1" applyFill="1" applyBorder="1" applyAlignment="1">
      <alignment horizontal="center"/>
    </xf>
    <xf numFmtId="0" fontId="2" fillId="3" borderId="2" xfId="0" applyFont="1" applyFill="1" applyBorder="1" applyAlignment="1">
      <alignment horizontal="center"/>
    </xf>
    <xf numFmtId="0" fontId="22" fillId="3" borderId="0" xfId="0" applyFont="1" applyFill="1" applyAlignment="1">
      <alignment horizontal="left" vertical="top" wrapText="1" readingOrder="1"/>
    </xf>
    <xf numFmtId="0" fontId="48" fillId="0" borderId="0" xfId="0" applyFont="1" applyAlignment="1">
      <alignment horizontal="left" wrapText="1"/>
    </xf>
    <xf numFmtId="0" fontId="3" fillId="0" borderId="26" xfId="0" applyFont="1" applyBorder="1" applyAlignment="1" applyProtection="1">
      <alignment horizontal="center"/>
      <protection hidden="1"/>
    </xf>
    <xf numFmtId="0" fontId="3" fillId="0" borderId="0" xfId="0" applyFont="1" applyAlignment="1" applyProtection="1">
      <alignment horizontal="center"/>
      <protection hidden="1"/>
    </xf>
    <xf numFmtId="0" fontId="3" fillId="0" borderId="27" xfId="0" applyFont="1" applyBorder="1" applyAlignment="1" applyProtection="1">
      <alignment horizontal="center"/>
      <protection hidden="1"/>
    </xf>
    <xf numFmtId="0" fontId="23" fillId="3" borderId="0" xfId="0" applyFont="1" applyFill="1" applyAlignment="1">
      <alignment horizontal="left" wrapText="1" readingOrder="1"/>
    </xf>
    <xf numFmtId="0" fontId="3" fillId="0" borderId="35" xfId="0" applyFont="1" applyBorder="1" applyAlignment="1" applyProtection="1">
      <alignment horizontal="center"/>
      <protection hidden="1"/>
    </xf>
    <xf numFmtId="167" fontId="7" fillId="0" borderId="38" xfId="1" applyNumberFormat="1" applyFont="1" applyFill="1" applyBorder="1" applyAlignment="1" applyProtection="1">
      <alignment horizontal="center" vertical="center"/>
    </xf>
    <xf numFmtId="0" fontId="62" fillId="0" borderId="0" xfId="0" applyFont="1" applyAlignment="1">
      <alignment horizontal="left" vertical="center"/>
    </xf>
    <xf numFmtId="0" fontId="61" fillId="0" borderId="0" xfId="0" applyFont="1" applyAlignment="1">
      <alignment horizontal="right" vertical="center" wrapText="1"/>
    </xf>
    <xf numFmtId="49" fontId="61" fillId="0" borderId="0" xfId="0" applyNumberFormat="1" applyFont="1" applyAlignment="1">
      <alignment horizontal="left" vertical="center" wrapText="1"/>
    </xf>
    <xf numFmtId="0" fontId="61" fillId="0" borderId="0" xfId="0" applyFont="1" applyAlignment="1">
      <alignment horizontal="center" vertical="center"/>
    </xf>
    <xf numFmtId="0" fontId="17" fillId="3" borderId="13" xfId="0" applyFont="1" applyFill="1" applyBorder="1" applyAlignment="1" applyProtection="1">
      <alignment horizontal="left" vertical="center"/>
      <protection locked="0"/>
    </xf>
    <xf numFmtId="0" fontId="17" fillId="3" borderId="0" xfId="0" applyFont="1" applyFill="1" applyAlignment="1" applyProtection="1">
      <alignment horizontal="left" vertical="center"/>
      <protection locked="0"/>
    </xf>
    <xf numFmtId="0" fontId="17" fillId="3" borderId="76" xfId="0" applyFont="1" applyFill="1" applyBorder="1" applyAlignment="1" applyProtection="1">
      <alignment horizontal="left" vertical="center"/>
      <protection locked="0"/>
    </xf>
    <xf numFmtId="0" fontId="3" fillId="0" borderId="26" xfId="0" applyFont="1" applyBorder="1" applyAlignment="1">
      <alignment horizontal="center"/>
    </xf>
    <xf numFmtId="0" fontId="3" fillId="0" borderId="27" xfId="0" applyFont="1" applyBorder="1" applyAlignment="1">
      <alignment horizontal="center"/>
    </xf>
    <xf numFmtId="0" fontId="17" fillId="3" borderId="76" xfId="0" applyFont="1" applyFill="1" applyBorder="1" applyAlignment="1" applyProtection="1">
      <alignment horizontal="center" vertical="center"/>
      <protection locked="0"/>
    </xf>
    <xf numFmtId="0" fontId="17" fillId="3" borderId="75" xfId="0" applyFont="1" applyFill="1" applyBorder="1" applyAlignment="1" applyProtection="1">
      <alignment horizontal="center" vertical="center"/>
      <protection locked="0"/>
    </xf>
    <xf numFmtId="0" fontId="27" fillId="5" borderId="36" xfId="0" applyFont="1" applyFill="1" applyBorder="1" applyAlignment="1" applyProtection="1">
      <alignment horizontal="center" vertical="center"/>
      <protection locked="0"/>
    </xf>
    <xf numFmtId="0" fontId="27" fillId="5" borderId="14" xfId="0" applyFont="1" applyFill="1" applyBorder="1" applyAlignment="1" applyProtection="1">
      <alignment horizontal="center" vertical="center"/>
      <protection locked="0"/>
    </xf>
    <xf numFmtId="0" fontId="27" fillId="5" borderId="37" xfId="0" applyFont="1" applyFill="1" applyBorder="1" applyAlignment="1" applyProtection="1">
      <alignment horizontal="center" vertical="center"/>
      <protection locked="0"/>
    </xf>
    <xf numFmtId="0" fontId="2" fillId="3" borderId="0" xfId="0" applyFont="1" applyFill="1" applyAlignment="1" applyProtection="1">
      <alignment horizontal="left" vertical="center"/>
      <protection hidden="1"/>
    </xf>
    <xf numFmtId="0" fontId="17" fillId="3" borderId="14" xfId="0" applyFont="1" applyFill="1" applyBorder="1" applyAlignment="1" applyProtection="1">
      <alignment horizontal="left" vertical="center"/>
      <protection locked="0"/>
    </xf>
    <xf numFmtId="0" fontId="3" fillId="0" borderId="0" xfId="0" applyFont="1" applyAlignment="1">
      <alignment horizontal="center"/>
    </xf>
    <xf numFmtId="0" fontId="1" fillId="3" borderId="38" xfId="0" applyFont="1" applyFill="1" applyBorder="1" applyAlignment="1" applyProtection="1">
      <alignment horizontal="center" vertical="center"/>
      <protection hidden="1"/>
    </xf>
    <xf numFmtId="0" fontId="27" fillId="5" borderId="18" xfId="0" applyFont="1" applyFill="1" applyBorder="1" applyAlignment="1" applyProtection="1">
      <alignment horizontal="center" vertical="center"/>
      <protection locked="0"/>
    </xf>
    <xf numFmtId="0" fontId="27" fillId="5" borderId="19" xfId="0" applyFont="1" applyFill="1" applyBorder="1" applyAlignment="1" applyProtection="1">
      <alignment horizontal="center" vertical="center"/>
      <protection locked="0"/>
    </xf>
    <xf numFmtId="0" fontId="27" fillId="5" borderId="20" xfId="0" applyFont="1" applyFill="1" applyBorder="1" applyAlignment="1" applyProtection="1">
      <alignment horizontal="center" vertical="center"/>
      <protection locked="0"/>
    </xf>
    <xf numFmtId="14" fontId="17" fillId="3" borderId="76" xfId="0" applyNumberFormat="1" applyFont="1" applyFill="1" applyBorder="1" applyAlignment="1" applyProtection="1">
      <alignment horizontal="left" vertical="center"/>
      <protection locked="0"/>
    </xf>
    <xf numFmtId="0" fontId="17" fillId="3" borderId="75" xfId="0" applyFont="1" applyFill="1" applyBorder="1" applyAlignment="1" applyProtection="1">
      <alignment horizontal="left" vertical="center"/>
      <protection locked="0"/>
    </xf>
    <xf numFmtId="165" fontId="17" fillId="3" borderId="46" xfId="0" applyNumberFormat="1" applyFont="1" applyFill="1" applyBorder="1" applyAlignment="1" applyProtection="1">
      <alignment horizontal="center" vertical="center"/>
      <protection locked="0"/>
    </xf>
    <xf numFmtId="165" fontId="17" fillId="3" borderId="76" xfId="0" applyNumberFormat="1" applyFont="1" applyFill="1" applyBorder="1" applyAlignment="1" applyProtection="1">
      <alignment horizontal="center" vertical="center"/>
      <protection locked="0"/>
    </xf>
    <xf numFmtId="0" fontId="17" fillId="3" borderId="46" xfId="0" applyFont="1" applyFill="1" applyBorder="1" applyAlignment="1" applyProtection="1">
      <alignment horizontal="center" vertical="center"/>
      <protection locked="0"/>
    </xf>
    <xf numFmtId="0" fontId="59" fillId="3" borderId="0" xfId="0" applyFont="1" applyFill="1" applyAlignment="1" applyProtection="1">
      <alignment horizontal="left" vertical="center" indent="1"/>
      <protection locked="0"/>
    </xf>
    <xf numFmtId="0" fontId="59" fillId="3" borderId="76" xfId="0" applyFont="1" applyFill="1" applyBorder="1" applyAlignment="1" applyProtection="1">
      <alignment horizontal="left" vertical="center" indent="1"/>
      <protection locked="0"/>
    </xf>
    <xf numFmtId="0" fontId="17" fillId="3" borderId="78" xfId="0" applyFont="1" applyFill="1" applyBorder="1" applyAlignment="1" applyProtection="1">
      <alignment horizontal="center" vertical="center"/>
      <protection locked="0"/>
    </xf>
    <xf numFmtId="0" fontId="1" fillId="3" borderId="3" xfId="0" applyFont="1" applyFill="1" applyBorder="1" applyAlignment="1" applyProtection="1">
      <alignment horizontal="center" vertical="center"/>
      <protection locked="0"/>
    </xf>
    <xf numFmtId="0" fontId="17" fillId="3" borderId="46" xfId="0" applyFont="1" applyFill="1" applyBorder="1" applyAlignment="1" applyProtection="1">
      <alignment horizontal="left" vertical="center"/>
      <protection locked="0"/>
    </xf>
    <xf numFmtId="0" fontId="14" fillId="0" borderId="8" xfId="0" applyFont="1" applyBorder="1" applyAlignment="1" applyProtection="1">
      <alignment horizontal="left"/>
      <protection hidden="1"/>
    </xf>
    <xf numFmtId="0" fontId="1" fillId="0" borderId="0" xfId="0" applyFont="1" applyAlignment="1">
      <alignment horizontal="left" vertical="top" wrapText="1"/>
    </xf>
    <xf numFmtId="0" fontId="2" fillId="3" borderId="72" xfId="0" applyFont="1" applyFill="1" applyBorder="1" applyAlignment="1">
      <alignment horizontal="left" vertical="center"/>
    </xf>
    <xf numFmtId="0" fontId="60" fillId="3" borderId="54" xfId="0" applyFont="1" applyFill="1" applyBorder="1" applyAlignment="1" applyProtection="1">
      <alignment horizontal="left" vertical="center"/>
      <protection locked="0"/>
    </xf>
    <xf numFmtId="0" fontId="60" fillId="3" borderId="55" xfId="0" applyFont="1" applyFill="1" applyBorder="1" applyAlignment="1" applyProtection="1">
      <alignment horizontal="left" vertical="center"/>
      <protection locked="0"/>
    </xf>
    <xf numFmtId="0" fontId="60" fillId="3" borderId="56" xfId="0" applyFont="1" applyFill="1" applyBorder="1" applyAlignment="1" applyProtection="1">
      <alignment horizontal="left" vertical="center"/>
      <protection locked="0"/>
    </xf>
    <xf numFmtId="0" fontId="60" fillId="3" borderId="57" xfId="0" applyFont="1" applyFill="1" applyBorder="1" applyAlignment="1" applyProtection="1">
      <alignment horizontal="left" vertical="center"/>
      <protection locked="0"/>
    </xf>
    <xf numFmtId="0" fontId="60" fillId="3" borderId="58" xfId="0" applyFont="1" applyFill="1" applyBorder="1" applyAlignment="1" applyProtection="1">
      <alignment horizontal="left" vertical="center"/>
      <protection locked="0"/>
    </xf>
    <xf numFmtId="0" fontId="60" fillId="3" borderId="59" xfId="0" applyFont="1" applyFill="1" applyBorder="1" applyAlignment="1" applyProtection="1">
      <alignment horizontal="left" vertical="center"/>
      <protection locked="0"/>
    </xf>
    <xf numFmtId="0" fontId="14" fillId="0" borderId="61" xfId="0" applyFont="1" applyBorder="1" applyAlignment="1">
      <alignment horizontal="left"/>
    </xf>
    <xf numFmtId="0" fontId="1" fillId="0" borderId="34" xfId="0" applyFont="1" applyBorder="1" applyAlignment="1">
      <alignment horizontal="center" vertical="center"/>
    </xf>
    <xf numFmtId="0" fontId="1" fillId="0" borderId="14" xfId="0" applyFont="1" applyBorder="1" applyAlignment="1">
      <alignment horizontal="center" vertical="center"/>
    </xf>
    <xf numFmtId="0" fontId="1" fillId="0" borderId="66" xfId="0" applyFont="1" applyBorder="1" applyAlignment="1">
      <alignment horizontal="center" vertical="center"/>
    </xf>
    <xf numFmtId="0" fontId="1" fillId="0" borderId="33" xfId="0" applyFont="1" applyBorder="1" applyAlignment="1">
      <alignment horizontal="center" vertical="center"/>
    </xf>
    <xf numFmtId="0" fontId="1" fillId="0" borderId="67" xfId="0" applyFont="1" applyBorder="1" applyAlignment="1">
      <alignment horizontal="center" vertical="center"/>
    </xf>
    <xf numFmtId="0" fontId="1" fillId="0" borderId="50" xfId="0" applyFont="1" applyBorder="1" applyAlignment="1">
      <alignment horizontal="center" vertical="center"/>
    </xf>
    <xf numFmtId="0" fontId="2" fillId="3" borderId="0" xfId="0" applyFont="1" applyFill="1" applyAlignment="1">
      <alignment horizontal="left" vertical="center"/>
    </xf>
    <xf numFmtId="0" fontId="1" fillId="3" borderId="10" xfId="0" applyFont="1" applyFill="1" applyBorder="1" applyAlignment="1" applyProtection="1">
      <alignment horizontal="center" vertical="center"/>
      <protection locked="0"/>
    </xf>
    <xf numFmtId="0" fontId="49" fillId="3" borderId="51" xfId="0" applyFont="1" applyFill="1" applyBorder="1" applyAlignment="1" applyProtection="1">
      <alignment horizontal="left" vertical="center"/>
      <protection locked="0"/>
    </xf>
    <xf numFmtId="0" fontId="49" fillId="3" borderId="52" xfId="0" applyFont="1" applyFill="1" applyBorder="1" applyAlignment="1" applyProtection="1">
      <alignment horizontal="left" vertical="center"/>
      <protection locked="0"/>
    </xf>
    <xf numFmtId="0" fontId="49" fillId="3" borderId="53" xfId="0" applyFont="1" applyFill="1" applyBorder="1" applyAlignment="1" applyProtection="1">
      <alignment horizontal="left" vertical="center"/>
      <protection locked="0"/>
    </xf>
    <xf numFmtId="0" fontId="58" fillId="0" borderId="0" xfId="0" applyFont="1" applyAlignment="1">
      <alignment horizontal="left" wrapText="1"/>
    </xf>
    <xf numFmtId="3" fontId="57" fillId="0" borderId="0" xfId="0" applyNumberFormat="1" applyFont="1" applyAlignment="1">
      <alignment horizontal="left" vertical="center"/>
    </xf>
    <xf numFmtId="0" fontId="0" fillId="0" borderId="77" xfId="0" applyBorder="1" applyAlignment="1">
      <alignment horizontal="center"/>
    </xf>
  </cellXfs>
  <cellStyles count="2">
    <cellStyle name="Milliers" xfId="1" builtinId="3"/>
    <cellStyle name="Normal" xfId="0" builtinId="0"/>
  </cellStyles>
  <dxfs count="10">
    <dxf>
      <font>
        <b/>
        <i val="0"/>
        <color rgb="FF0070C0"/>
      </font>
    </dxf>
    <dxf>
      <font>
        <b/>
        <i val="0"/>
        <strike/>
        <color rgb="FFFF0000"/>
      </font>
    </dxf>
    <dxf>
      <font>
        <strike val="0"/>
        <color auto="1"/>
      </font>
      <fill>
        <patternFill>
          <fgColor auto="1"/>
          <bgColor rgb="FFFFFF00"/>
        </patternFill>
      </fill>
      <border>
        <left style="thin">
          <color rgb="FFFFFF00"/>
        </left>
        <right style="thin">
          <color rgb="FFFFFF00"/>
        </right>
        <top style="thin">
          <color rgb="FFFFFF00"/>
        </top>
        <bottom style="thin">
          <color rgb="FFFFFF00"/>
        </bottom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b/>
        <i val="0"/>
        <color rgb="FF0070C0"/>
      </font>
    </dxf>
    <dxf>
      <font>
        <b/>
        <i val="0"/>
        <strike/>
        <color rgb="FFFF0000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fill>
        <patternFill patternType="solid">
          <fgColor indexed="64"/>
          <bgColor theme="0" tint="-4.9989318521683403E-2"/>
        </patternFill>
      </fill>
      <alignment horizontal="general" vertical="center" textRotation="0" wrapText="0" indent="0" justifyLastLine="0" shrinkToFit="0" readingOrder="0"/>
      <border diagonalUp="0" diagonalDown="0">
        <left style="hair">
          <color theme="0"/>
        </left>
        <right style="hair">
          <color theme="0"/>
        </right>
        <top style="hair">
          <color theme="0"/>
        </top>
        <bottom style="hair">
          <color theme="0"/>
        </bottom>
        <vertical style="hair">
          <color theme="0"/>
        </vertical>
        <horizontal style="hair">
          <color theme="0"/>
        </horizontal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fill>
        <patternFill patternType="solid">
          <fgColor indexed="64"/>
          <bgColor theme="0" tint="-4.9989318521683403E-2"/>
        </patternFill>
      </fill>
      <alignment horizontal="general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fill>
        <patternFill patternType="solid">
          <fgColor indexed="64"/>
          <bgColor theme="0" tint="-4.9989318521683403E-2"/>
        </patternFill>
      </fill>
      <protection locked="1" hidden="1"/>
    </dxf>
  </dxfs>
  <tableStyles count="0" defaultTableStyle="TableStyleMedium9" defaultPivotStyle="PivotStyleLight16"/>
  <colors>
    <mruColors>
      <color rgb="FF003366"/>
      <color rgb="FFFF8001"/>
      <color rgb="FFFF9900"/>
      <color rgb="FFCC6600"/>
      <color rgb="FF009900"/>
      <color rgb="FFFFFFCC"/>
      <color rgb="FF66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13" Type="http://schemas.openxmlformats.org/officeDocument/2006/relationships/customXml" Target="../customXml/item4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externalLink" Target="externalLinks/externalLink1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_rels/activeX3.xml.rels><?xml version="1.0" encoding="UTF-8" standalone="yes"?>
<Relationships xmlns="http://schemas.openxmlformats.org/package/2006/relationships"><Relationship Id="rId1" Type="http://schemas.microsoft.com/office/2006/relationships/activeXControlBinary" Target="activeX3.bin"/></Relationships>
</file>

<file path=xl/activeX/_rels/activeX4.xml.rels><?xml version="1.0" encoding="UTF-8" standalone="yes"?>
<Relationships xmlns="http://schemas.openxmlformats.org/package/2006/relationships"><Relationship Id="rId1" Type="http://schemas.microsoft.com/office/2006/relationships/activeXControlBinary" Target="activeX4.bin"/></Relationships>
</file>

<file path=xl/activeX/_rels/activeX5.xml.rels><?xml version="1.0" encoding="UTF-8" standalone="yes"?>
<Relationships xmlns="http://schemas.openxmlformats.org/package/2006/relationships"><Relationship Id="rId1" Type="http://schemas.microsoft.com/office/2006/relationships/activeXControlBinary" Target="activeX5.bin"/></Relationships>
</file>

<file path=xl/activeX/_rels/activeX6.xml.rels><?xml version="1.0" encoding="UTF-8" standalone="yes"?>
<Relationships xmlns="http://schemas.openxmlformats.org/package/2006/relationships"><Relationship Id="rId1" Type="http://schemas.microsoft.com/office/2006/relationships/activeXControlBinary" Target="activeX6.bin"/></Relationships>
</file>

<file path=xl/activeX/_rels/activeX7.xml.rels><?xml version="1.0" encoding="UTF-8" standalone="yes"?>
<Relationships xmlns="http://schemas.openxmlformats.org/package/2006/relationships"><Relationship Id="rId1" Type="http://schemas.microsoft.com/office/2006/relationships/activeXControlBinary" Target="activeX7.bin"/></Relationships>
</file>

<file path=xl/activeX/_rels/activeX8.xml.rels><?xml version="1.0" encoding="UTF-8" standalone="yes"?>
<Relationships xmlns="http://schemas.openxmlformats.org/package/2006/relationships"><Relationship Id="rId1" Type="http://schemas.microsoft.com/office/2006/relationships/activeXControlBinary" Target="activeX8.bin"/></Relationships>
</file>

<file path=xl/activeX/activeX1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2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3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4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5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6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7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8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7" Type="http://schemas.openxmlformats.org/officeDocument/2006/relationships/image" Target="../media/image11.png"/><Relationship Id="rId2" Type="http://schemas.openxmlformats.org/officeDocument/2006/relationships/image" Target="../media/image6.emf"/><Relationship Id="rId1" Type="http://schemas.openxmlformats.org/officeDocument/2006/relationships/image" Target="../media/image5.emf"/><Relationship Id="rId6" Type="http://schemas.openxmlformats.org/officeDocument/2006/relationships/image" Target="../media/image10.jpeg"/><Relationship Id="rId5" Type="http://schemas.openxmlformats.org/officeDocument/2006/relationships/image" Target="../media/image9.emf"/><Relationship Id="rId4" Type="http://schemas.openxmlformats.org/officeDocument/2006/relationships/image" Target="../media/image8.emf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0.emf"/><Relationship Id="rId2" Type="http://schemas.openxmlformats.org/officeDocument/2006/relationships/image" Target="../media/image19.png"/><Relationship Id="rId1" Type="http://schemas.openxmlformats.org/officeDocument/2006/relationships/image" Target="../media/image18.png"/><Relationship Id="rId6" Type="http://schemas.openxmlformats.org/officeDocument/2006/relationships/image" Target="../media/image11.png"/><Relationship Id="rId5" Type="http://schemas.openxmlformats.org/officeDocument/2006/relationships/image" Target="../media/image10.jpeg"/><Relationship Id="rId4" Type="http://schemas.openxmlformats.org/officeDocument/2006/relationships/image" Target="../media/image21.emf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3.png"/><Relationship Id="rId1" Type="http://schemas.openxmlformats.org/officeDocument/2006/relationships/image" Target="../media/image22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31.jpg"/><Relationship Id="rId3" Type="http://schemas.openxmlformats.org/officeDocument/2006/relationships/image" Target="../media/image26.jpeg"/><Relationship Id="rId7" Type="http://schemas.openxmlformats.org/officeDocument/2006/relationships/image" Target="../media/image30.jpeg"/><Relationship Id="rId2" Type="http://schemas.openxmlformats.org/officeDocument/2006/relationships/image" Target="../media/image25.jpg"/><Relationship Id="rId1" Type="http://schemas.openxmlformats.org/officeDocument/2006/relationships/image" Target="../media/image24.jpeg"/><Relationship Id="rId6" Type="http://schemas.openxmlformats.org/officeDocument/2006/relationships/image" Target="../media/image29.jpg"/><Relationship Id="rId5" Type="http://schemas.openxmlformats.org/officeDocument/2006/relationships/image" Target="../media/image28.jpg"/><Relationship Id="rId4" Type="http://schemas.openxmlformats.org/officeDocument/2006/relationships/image" Target="../media/image27.jpg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emf"/><Relationship Id="rId2" Type="http://schemas.openxmlformats.org/officeDocument/2006/relationships/image" Target="../media/image3.emf"/><Relationship Id="rId1" Type="http://schemas.openxmlformats.org/officeDocument/2006/relationships/image" Target="../media/image4.emf"/><Relationship Id="rId6" Type="http://schemas.openxmlformats.org/officeDocument/2006/relationships/image" Target="../media/image13.emf"/><Relationship Id="rId5" Type="http://schemas.openxmlformats.org/officeDocument/2006/relationships/image" Target="../media/image12.emf"/><Relationship Id="rId4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15.emf"/><Relationship Id="rId2" Type="http://schemas.openxmlformats.org/officeDocument/2006/relationships/image" Target="../media/image16.emf"/><Relationship Id="rId1" Type="http://schemas.openxmlformats.org/officeDocument/2006/relationships/image" Target="../media/image17.emf"/><Relationship Id="rId4" Type="http://schemas.openxmlformats.org/officeDocument/2006/relationships/image" Target="../media/image1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502067</xdr:colOff>
      <xdr:row>33</xdr:row>
      <xdr:rowOff>224631</xdr:rowOff>
    </xdr:from>
    <xdr:to>
      <xdr:col>11</xdr:col>
      <xdr:colOff>258151</xdr:colOff>
      <xdr:row>36</xdr:row>
      <xdr:rowOff>45933</xdr:rowOff>
    </xdr:to>
    <xdr:grpSp>
      <xdr:nvGrpSpPr>
        <xdr:cNvPr id="341" name="Gruppieren 335">
          <a:extLst>
            <a:ext uri="{FF2B5EF4-FFF2-40B4-BE49-F238E27FC236}">
              <a16:creationId xmlns:a16="http://schemas.microsoft.com/office/drawing/2014/main" id="{00000000-0008-0000-0000-000055010000}"/>
            </a:ext>
          </a:extLst>
        </xdr:cNvPr>
        <xdr:cNvGrpSpPr>
          <a:grpSpLocks/>
        </xdr:cNvGrpSpPr>
      </xdr:nvGrpSpPr>
      <xdr:grpSpPr bwMode="auto">
        <a:xfrm flipH="1">
          <a:off x="4397792" y="11045031"/>
          <a:ext cx="1727759" cy="764277"/>
          <a:chOff x="8004012" y="5375030"/>
          <a:chExt cx="1998163" cy="735439"/>
        </a:xfrm>
      </xdr:grpSpPr>
      <xdr:sp macro="" textlink="">
        <xdr:nvSpPr>
          <xdr:cNvPr id="342" name="Text Box 66">
            <a:extLst>
              <a:ext uri="{FF2B5EF4-FFF2-40B4-BE49-F238E27FC236}">
                <a16:creationId xmlns:a16="http://schemas.microsoft.com/office/drawing/2014/main" id="{00000000-0008-0000-0000-00005601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8004012" y="5644411"/>
            <a:ext cx="357927" cy="22168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de-CH" sz="1100" b="0" i="0" u="none" strike="noStrike" baseline="0">
                <a:solidFill>
                  <a:srgbClr val="003366"/>
                </a:solidFill>
                <a:latin typeface="Kl Bliss Regular"/>
              </a:rPr>
              <a:t>b</a:t>
            </a:r>
          </a:p>
        </xdr:txBody>
      </xdr:sp>
      <xdr:sp macro="" textlink="">
        <xdr:nvSpPr>
          <xdr:cNvPr id="343" name="Text Box 67">
            <a:extLst>
              <a:ext uri="{FF2B5EF4-FFF2-40B4-BE49-F238E27FC236}">
                <a16:creationId xmlns:a16="http://schemas.microsoft.com/office/drawing/2014/main" id="{00000000-0008-0000-0000-00005701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8522322" y="5375030"/>
            <a:ext cx="447408" cy="31806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de-CH" sz="1100" b="0" i="0" u="none" strike="noStrike" baseline="0">
                <a:solidFill>
                  <a:srgbClr val="003366"/>
                </a:solidFill>
                <a:latin typeface="Kl Bliss Regular"/>
              </a:rPr>
              <a:t>a</a:t>
            </a:r>
            <a:endParaRPr lang="de-CH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endParaRPr>
          </a:p>
          <a:p>
            <a:pPr algn="l" rtl="0">
              <a:defRPr sz="1000"/>
            </a:pPr>
            <a:endParaRPr lang="de-CH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endParaRPr>
          </a:p>
        </xdr:txBody>
      </xdr:sp>
      <xdr:grpSp>
        <xdr:nvGrpSpPr>
          <xdr:cNvPr id="344" name="Group 63">
            <a:extLst>
              <a:ext uri="{FF2B5EF4-FFF2-40B4-BE49-F238E27FC236}">
                <a16:creationId xmlns:a16="http://schemas.microsoft.com/office/drawing/2014/main" id="{00000000-0008-0000-0000-000058010000}"/>
              </a:ext>
            </a:extLst>
          </xdr:cNvPr>
          <xdr:cNvGrpSpPr>
            <a:grpSpLocks/>
          </xdr:cNvGrpSpPr>
        </xdr:nvGrpSpPr>
        <xdr:grpSpPr bwMode="auto">
          <a:xfrm flipH="1">
            <a:off x="8347158" y="5610225"/>
            <a:ext cx="1266748" cy="333375"/>
            <a:chOff x="7173" y="4493"/>
            <a:chExt cx="1446" cy="285"/>
          </a:xfrm>
        </xdr:grpSpPr>
        <xdr:sp macro="" textlink="">
          <xdr:nvSpPr>
            <xdr:cNvPr id="347" name="Line 64">
              <a:extLst>
                <a:ext uri="{FF2B5EF4-FFF2-40B4-BE49-F238E27FC236}">
                  <a16:creationId xmlns:a16="http://schemas.microsoft.com/office/drawing/2014/main" id="{00000000-0008-0000-0000-00005B01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7173" y="4493"/>
              <a:ext cx="1428" cy="0"/>
            </a:xfrm>
            <a:prstGeom prst="line">
              <a:avLst/>
            </a:prstGeom>
            <a:noFill/>
            <a:ln w="28575">
              <a:solidFill>
                <a:srgbClr val="003366"/>
              </a:solidFill>
              <a:round/>
              <a:headEnd/>
              <a:tailEnd/>
            </a:ln>
          </xdr:spPr>
        </xdr:sp>
        <xdr:sp macro="" textlink="">
          <xdr:nvSpPr>
            <xdr:cNvPr id="348" name="Line 65">
              <a:extLst>
                <a:ext uri="{FF2B5EF4-FFF2-40B4-BE49-F238E27FC236}">
                  <a16:creationId xmlns:a16="http://schemas.microsoft.com/office/drawing/2014/main" id="{00000000-0008-0000-0000-00005C01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8606" y="4493"/>
              <a:ext cx="0" cy="285"/>
            </a:xfrm>
            <a:prstGeom prst="line">
              <a:avLst/>
            </a:prstGeom>
            <a:noFill/>
            <a:ln w="28575">
              <a:solidFill>
                <a:srgbClr val="003366"/>
              </a:solidFill>
              <a:round/>
              <a:headEnd/>
              <a:tailEnd/>
            </a:ln>
          </xdr:spPr>
        </xdr:sp>
        <xdr:sp macro="" textlink="">
          <xdr:nvSpPr>
            <xdr:cNvPr id="349" name="Line 64">
              <a:extLst>
                <a:ext uri="{FF2B5EF4-FFF2-40B4-BE49-F238E27FC236}">
                  <a16:creationId xmlns:a16="http://schemas.microsoft.com/office/drawing/2014/main" id="{00000000-0008-0000-0000-00005D01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7191" y="4769"/>
              <a:ext cx="1428" cy="0"/>
            </a:xfrm>
            <a:prstGeom prst="line">
              <a:avLst/>
            </a:prstGeom>
            <a:noFill/>
            <a:ln w="28575">
              <a:solidFill>
                <a:srgbClr val="003366"/>
              </a:solidFill>
              <a:round/>
              <a:headEnd/>
              <a:tailEnd/>
            </a:ln>
          </xdr:spPr>
        </xdr:sp>
      </xdr:grpSp>
      <xdr:sp macro="" textlink="">
        <xdr:nvSpPr>
          <xdr:cNvPr id="345" name="Text Box 81">
            <a:extLst>
              <a:ext uri="{FF2B5EF4-FFF2-40B4-BE49-F238E27FC236}">
                <a16:creationId xmlns:a16="http://schemas.microsoft.com/office/drawing/2014/main" id="{00000000-0008-0000-0000-00005901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9452854" y="5441766"/>
            <a:ext cx="549321" cy="431338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de-CH" sz="1100" b="0" i="0" u="none" strike="noStrike" baseline="0">
                <a:solidFill>
                  <a:srgbClr val="003366"/>
                </a:solidFill>
                <a:latin typeface="Kl Bliss Regular"/>
              </a:rPr>
              <a:t>V1</a:t>
            </a:r>
            <a:endParaRPr lang="de-CH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endParaRPr>
          </a:p>
          <a:p>
            <a:pPr algn="l" rtl="0">
              <a:defRPr sz="1000"/>
            </a:pPr>
            <a:endParaRPr lang="de-CH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endParaRPr>
          </a:p>
        </xdr:txBody>
      </xdr:sp>
      <xdr:sp macro="" textlink="">
        <xdr:nvSpPr>
          <xdr:cNvPr id="350" name="Text Box 81">
            <a:extLst>
              <a:ext uri="{FF2B5EF4-FFF2-40B4-BE49-F238E27FC236}">
                <a16:creationId xmlns:a16="http://schemas.microsoft.com/office/drawing/2014/main" id="{00000000-0008-0000-0000-00005E01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9503700" y="5800447"/>
            <a:ext cx="488385" cy="21907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de-CH" sz="1100" b="0" i="0" u="none" strike="noStrike" baseline="0">
                <a:solidFill>
                  <a:srgbClr val="003366"/>
                </a:solidFill>
                <a:latin typeface="Kl Bliss Regular"/>
              </a:rPr>
              <a:t>V2</a:t>
            </a:r>
            <a:endParaRPr lang="de-CH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endParaRPr>
          </a:p>
          <a:p>
            <a:pPr algn="l" rtl="0">
              <a:defRPr sz="1000"/>
            </a:pPr>
            <a:endParaRPr lang="de-CH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endParaRPr>
          </a:p>
        </xdr:txBody>
      </xdr:sp>
      <xdr:sp macro="" textlink="">
        <xdr:nvSpPr>
          <xdr:cNvPr id="351" name="Text Box 66">
            <a:extLst>
              <a:ext uri="{FF2B5EF4-FFF2-40B4-BE49-F238E27FC236}">
                <a16:creationId xmlns:a16="http://schemas.microsoft.com/office/drawing/2014/main" id="{00000000-0008-0000-0000-00005F01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8622395" y="5888786"/>
            <a:ext cx="357928" cy="22168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de-CH" sz="1100" b="0" i="0" u="none" strike="noStrike" baseline="0">
                <a:solidFill>
                  <a:srgbClr val="003366"/>
                </a:solidFill>
                <a:latin typeface="Kl Bliss Regular"/>
              </a:rPr>
              <a:t>c</a:t>
            </a:r>
          </a:p>
        </xdr:txBody>
      </xdr:sp>
    </xdr:grpSp>
    <xdr:clientData/>
  </xdr:twoCellAnchor>
  <xdr:twoCellAnchor>
    <xdr:from>
      <xdr:col>1</xdr:col>
      <xdr:colOff>88446</xdr:colOff>
      <xdr:row>34</xdr:row>
      <xdr:rowOff>177692</xdr:rowOff>
    </xdr:from>
    <xdr:to>
      <xdr:col>4</xdr:col>
      <xdr:colOff>389040</xdr:colOff>
      <xdr:row>35</xdr:row>
      <xdr:rowOff>358866</xdr:rowOff>
    </xdr:to>
    <xdr:grpSp>
      <xdr:nvGrpSpPr>
        <xdr:cNvPr id="62" name="Gruppieren 179">
          <a:extLst>
            <a:ext uri="{FF2B5EF4-FFF2-40B4-BE49-F238E27FC236}">
              <a16:creationId xmlns:a16="http://schemas.microsoft.com/office/drawing/2014/main" id="{00000000-0008-0000-0000-00003E000000}"/>
            </a:ext>
          </a:extLst>
        </xdr:cNvPr>
        <xdr:cNvGrpSpPr>
          <a:grpSpLocks/>
        </xdr:cNvGrpSpPr>
      </xdr:nvGrpSpPr>
      <xdr:grpSpPr bwMode="auto">
        <a:xfrm>
          <a:off x="155121" y="11302892"/>
          <a:ext cx="1929369" cy="428824"/>
          <a:chOff x="6743070" y="3724275"/>
          <a:chExt cx="2508753" cy="373156"/>
        </a:xfrm>
      </xdr:grpSpPr>
      <xdr:sp macro="" textlink="">
        <xdr:nvSpPr>
          <xdr:cNvPr id="63" name="Text Box 69">
            <a:extLst>
              <a:ext uri="{FF2B5EF4-FFF2-40B4-BE49-F238E27FC236}">
                <a16:creationId xmlns:a16="http://schemas.microsoft.com/office/drawing/2014/main" id="{00000000-0008-0000-0000-00003F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7759739" y="3821206"/>
            <a:ext cx="479217" cy="27622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de-CH" sz="1100" b="0" i="0" u="none" strike="noStrike" baseline="0">
                <a:solidFill>
                  <a:srgbClr val="003366"/>
                </a:solidFill>
                <a:latin typeface="Kl Bliss Regular"/>
              </a:rPr>
              <a:t>a</a:t>
            </a:r>
            <a:endParaRPr lang="de-CH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endParaRPr>
          </a:p>
          <a:p>
            <a:pPr algn="l" rtl="0">
              <a:defRPr sz="1000"/>
            </a:pPr>
            <a:endParaRPr lang="de-CH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endParaRPr>
          </a:p>
        </xdr:txBody>
      </xdr:sp>
      <xdr:grpSp>
        <xdr:nvGrpSpPr>
          <xdr:cNvPr id="64" name="Group 182">
            <a:extLst>
              <a:ext uri="{FF2B5EF4-FFF2-40B4-BE49-F238E27FC236}">
                <a16:creationId xmlns:a16="http://schemas.microsoft.com/office/drawing/2014/main" id="{00000000-0008-0000-0000-000040000000}"/>
              </a:ext>
            </a:extLst>
          </xdr:cNvPr>
          <xdr:cNvGrpSpPr>
            <a:grpSpLocks/>
          </xdr:cNvGrpSpPr>
        </xdr:nvGrpSpPr>
        <xdr:grpSpPr bwMode="auto">
          <a:xfrm>
            <a:off x="6743070" y="3724275"/>
            <a:ext cx="2508753" cy="285750"/>
            <a:chOff x="720" y="370"/>
            <a:chExt cx="263" cy="30"/>
          </a:xfrm>
        </xdr:grpSpPr>
        <xdr:sp macro="" textlink="">
          <xdr:nvSpPr>
            <xdr:cNvPr id="65" name="Line 157">
              <a:extLst>
                <a:ext uri="{FF2B5EF4-FFF2-40B4-BE49-F238E27FC236}">
                  <a16:creationId xmlns:a16="http://schemas.microsoft.com/office/drawing/2014/main" id="{00000000-0008-0000-0000-00004100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765" y="383"/>
              <a:ext cx="147" cy="0"/>
            </a:xfrm>
            <a:prstGeom prst="line">
              <a:avLst/>
            </a:prstGeom>
            <a:noFill/>
            <a:ln w="28575">
              <a:solidFill>
                <a:srgbClr val="003366"/>
              </a:solidFill>
              <a:round/>
              <a:headEnd/>
              <a:tailEnd/>
            </a:ln>
          </xdr:spPr>
        </xdr:sp>
        <xdr:sp macro="" textlink="">
          <xdr:nvSpPr>
            <xdr:cNvPr id="68" name="Text Box 165">
              <a:extLst>
                <a:ext uri="{FF2B5EF4-FFF2-40B4-BE49-F238E27FC236}">
                  <a16:creationId xmlns:a16="http://schemas.microsoft.com/office/drawing/2014/main" id="{00000000-0008-0000-0000-00004400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918" y="371"/>
              <a:ext cx="65" cy="29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  <xdr:txBody>
            <a:bodyPr vertOverflow="clip" wrap="square" lIns="91440" tIns="45720" rIns="91440" bIns="45720" anchor="t" upright="1"/>
            <a:lstStyle/>
            <a:p>
              <a:pPr algn="l" rtl="0">
                <a:defRPr sz="1000"/>
              </a:pPr>
              <a:r>
                <a:rPr lang="de-CH" sz="1100" b="0" i="0" u="none" strike="noStrike" baseline="0">
                  <a:solidFill>
                    <a:srgbClr val="003366"/>
                  </a:solidFill>
                  <a:latin typeface="Kl Bliss Regular"/>
                </a:rPr>
                <a:t>V2</a:t>
              </a:r>
              <a:endParaRPr lang="de-CH" sz="1100" b="0" i="0" u="none" strike="noStrike" baseline="0">
                <a:solidFill>
                  <a:srgbClr val="000000"/>
                </a:solidFill>
                <a:latin typeface="Times New Roman"/>
                <a:cs typeface="Times New Roman"/>
              </a:endParaRPr>
            </a:p>
          </xdr:txBody>
        </xdr:sp>
        <xdr:sp macro="" textlink="">
          <xdr:nvSpPr>
            <xdr:cNvPr id="319" name="Text Box 165">
              <a:extLst>
                <a:ext uri="{FF2B5EF4-FFF2-40B4-BE49-F238E27FC236}">
                  <a16:creationId xmlns:a16="http://schemas.microsoft.com/office/drawing/2014/main" id="{00000000-0008-0000-0000-00003F01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720" y="370"/>
              <a:ext cx="62" cy="29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  <xdr:txBody>
            <a:bodyPr vertOverflow="clip" wrap="square" lIns="91440" tIns="45720" rIns="91440" bIns="45720" anchor="t" upright="1"/>
            <a:lstStyle/>
            <a:p>
              <a:pPr algn="l" rtl="0">
                <a:defRPr sz="1000"/>
              </a:pPr>
              <a:r>
                <a:rPr lang="de-CH" sz="1100" b="0" i="0" u="none" strike="noStrike" baseline="0">
                  <a:solidFill>
                    <a:srgbClr val="003366"/>
                  </a:solidFill>
                  <a:latin typeface="Kl Bliss Regular"/>
                </a:rPr>
                <a:t>V1</a:t>
              </a:r>
              <a:endParaRPr lang="de-CH" sz="1100" b="0" i="0" u="none" strike="noStrike" baseline="0">
                <a:solidFill>
                  <a:srgbClr val="000000"/>
                </a:solidFill>
                <a:latin typeface="Times New Roman"/>
                <a:cs typeface="Times New Roman"/>
              </a:endParaRPr>
            </a:p>
          </xdr:txBody>
        </xdr:sp>
      </xdr:grpSp>
    </xdr:grp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161925</xdr:colOff>
          <xdr:row>349</xdr:row>
          <xdr:rowOff>114300</xdr:rowOff>
        </xdr:from>
        <xdr:to>
          <xdr:col>6</xdr:col>
          <xdr:colOff>219075</xdr:colOff>
          <xdr:row>357</xdr:row>
          <xdr:rowOff>104775</xdr:rowOff>
        </xdr:to>
        <xdr:sp macro="" textlink="">
          <xdr:nvSpPr>
            <xdr:cNvPr id="14337" name="CheckBox1" hidden="1">
              <a:extLst>
                <a:ext uri="{63B3BB69-23CF-44E3-9099-C40C66FF867C}">
                  <a14:compatExt spid="_x0000_s14337"/>
                </a:ext>
                <a:ext uri="{FF2B5EF4-FFF2-40B4-BE49-F238E27FC236}">
                  <a16:creationId xmlns:a16="http://schemas.microsoft.com/office/drawing/2014/main" id="{00000000-0008-0000-0000-000001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161925</xdr:colOff>
          <xdr:row>360</xdr:row>
          <xdr:rowOff>142875</xdr:rowOff>
        </xdr:from>
        <xdr:to>
          <xdr:col>6</xdr:col>
          <xdr:colOff>219075</xdr:colOff>
          <xdr:row>368</xdr:row>
          <xdr:rowOff>123825</xdr:rowOff>
        </xdr:to>
        <xdr:sp macro="" textlink="">
          <xdr:nvSpPr>
            <xdr:cNvPr id="14338" name="CheckBox2" hidden="1">
              <a:extLst>
                <a:ext uri="{63B3BB69-23CF-44E3-9099-C40C66FF867C}">
                  <a14:compatExt spid="_x0000_s14338"/>
                </a:ext>
                <a:ext uri="{FF2B5EF4-FFF2-40B4-BE49-F238E27FC236}">
                  <a16:creationId xmlns:a16="http://schemas.microsoft.com/office/drawing/2014/main" id="{00000000-0008-0000-0000-000002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161925</xdr:colOff>
          <xdr:row>355</xdr:row>
          <xdr:rowOff>28575</xdr:rowOff>
        </xdr:from>
        <xdr:to>
          <xdr:col>6</xdr:col>
          <xdr:colOff>219075</xdr:colOff>
          <xdr:row>363</xdr:row>
          <xdr:rowOff>9525</xdr:rowOff>
        </xdr:to>
        <xdr:sp macro="" textlink="">
          <xdr:nvSpPr>
            <xdr:cNvPr id="14339" name="CheckBox3" hidden="1">
              <a:extLst>
                <a:ext uri="{63B3BB69-23CF-44E3-9099-C40C66FF867C}">
                  <a14:compatExt spid="_x0000_s14339"/>
                </a:ext>
                <a:ext uri="{FF2B5EF4-FFF2-40B4-BE49-F238E27FC236}">
                  <a16:creationId xmlns:a16="http://schemas.microsoft.com/office/drawing/2014/main" id="{00000000-0008-0000-0000-000003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161925</xdr:colOff>
          <xdr:row>366</xdr:row>
          <xdr:rowOff>57150</xdr:rowOff>
        </xdr:from>
        <xdr:to>
          <xdr:col>6</xdr:col>
          <xdr:colOff>219075</xdr:colOff>
          <xdr:row>374</xdr:row>
          <xdr:rowOff>38100</xdr:rowOff>
        </xdr:to>
        <xdr:sp macro="" textlink="">
          <xdr:nvSpPr>
            <xdr:cNvPr id="14340" name="CheckBox4" hidden="1">
              <a:extLst>
                <a:ext uri="{63B3BB69-23CF-44E3-9099-C40C66FF867C}">
                  <a14:compatExt spid="_x0000_s14340"/>
                </a:ext>
                <a:ext uri="{FF2B5EF4-FFF2-40B4-BE49-F238E27FC236}">
                  <a16:creationId xmlns:a16="http://schemas.microsoft.com/office/drawing/2014/main" id="{00000000-0008-0000-0000-000004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4</xdr:col>
      <xdr:colOff>679173</xdr:colOff>
      <xdr:row>34</xdr:row>
      <xdr:rowOff>79682</xdr:rowOff>
    </xdr:from>
    <xdr:to>
      <xdr:col>8</xdr:col>
      <xdr:colOff>127878</xdr:colOff>
      <xdr:row>36</xdr:row>
      <xdr:rowOff>57824</xdr:rowOff>
    </xdr:to>
    <xdr:grpSp>
      <xdr:nvGrpSpPr>
        <xdr:cNvPr id="330" name="Gruppieren 335">
          <a:extLst>
            <a:ext uri="{FF2B5EF4-FFF2-40B4-BE49-F238E27FC236}">
              <a16:creationId xmlns:a16="http://schemas.microsoft.com/office/drawing/2014/main" id="{00000000-0008-0000-0000-00004A010000}"/>
            </a:ext>
          </a:extLst>
        </xdr:cNvPr>
        <xdr:cNvGrpSpPr>
          <a:grpSpLocks/>
        </xdr:cNvGrpSpPr>
      </xdr:nvGrpSpPr>
      <xdr:grpSpPr bwMode="auto">
        <a:xfrm flipH="1">
          <a:off x="2374623" y="11204882"/>
          <a:ext cx="1648980" cy="616317"/>
          <a:chOff x="7962558" y="5441766"/>
          <a:chExt cx="2296968" cy="817185"/>
        </a:xfrm>
      </xdr:grpSpPr>
      <xdr:sp macro="" textlink="">
        <xdr:nvSpPr>
          <xdr:cNvPr id="331" name="Text Box 66">
            <a:extLst>
              <a:ext uri="{FF2B5EF4-FFF2-40B4-BE49-F238E27FC236}">
                <a16:creationId xmlns:a16="http://schemas.microsoft.com/office/drawing/2014/main" id="{00000000-0008-0000-0000-00004B01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7995361" y="5683362"/>
            <a:ext cx="332072" cy="37025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de-CH" sz="1100" b="0" i="0" u="none" strike="noStrike" baseline="0">
                <a:solidFill>
                  <a:srgbClr val="003366"/>
                </a:solidFill>
                <a:latin typeface="Kl Bliss Regular"/>
              </a:rPr>
              <a:t>b</a:t>
            </a:r>
          </a:p>
        </xdr:txBody>
      </xdr:sp>
      <xdr:sp macro="" textlink="">
        <xdr:nvSpPr>
          <xdr:cNvPr id="332" name="Text Box 67">
            <a:extLst>
              <a:ext uri="{FF2B5EF4-FFF2-40B4-BE49-F238E27FC236}">
                <a16:creationId xmlns:a16="http://schemas.microsoft.com/office/drawing/2014/main" id="{00000000-0008-0000-0000-00004C01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8796082" y="5548992"/>
            <a:ext cx="447410" cy="31806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de-CH" sz="1100" b="0" i="0" u="none" strike="noStrike" baseline="0">
                <a:solidFill>
                  <a:srgbClr val="003366"/>
                </a:solidFill>
                <a:latin typeface="Kl Bliss Regular"/>
              </a:rPr>
              <a:t>a</a:t>
            </a:r>
            <a:endParaRPr lang="de-CH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endParaRPr>
          </a:p>
          <a:p>
            <a:pPr algn="l" rtl="0">
              <a:defRPr sz="1000"/>
            </a:pPr>
            <a:endParaRPr lang="de-CH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endParaRPr>
          </a:p>
        </xdr:txBody>
      </xdr:sp>
      <xdr:grpSp>
        <xdr:nvGrpSpPr>
          <xdr:cNvPr id="333" name="Group 63">
            <a:extLst>
              <a:ext uri="{FF2B5EF4-FFF2-40B4-BE49-F238E27FC236}">
                <a16:creationId xmlns:a16="http://schemas.microsoft.com/office/drawing/2014/main" id="{00000000-0008-0000-0000-00004D010000}"/>
              </a:ext>
            </a:extLst>
          </xdr:cNvPr>
          <xdr:cNvGrpSpPr>
            <a:grpSpLocks/>
          </xdr:cNvGrpSpPr>
        </xdr:nvGrpSpPr>
        <xdr:grpSpPr bwMode="auto">
          <a:xfrm flipH="1">
            <a:off x="8327040" y="5592675"/>
            <a:ext cx="1525172" cy="421105"/>
            <a:chOff x="6901" y="4478"/>
            <a:chExt cx="1741" cy="360"/>
          </a:xfrm>
        </xdr:grpSpPr>
        <xdr:sp macro="" textlink="">
          <xdr:nvSpPr>
            <xdr:cNvPr id="338" name="Line 64">
              <a:extLst>
                <a:ext uri="{FF2B5EF4-FFF2-40B4-BE49-F238E27FC236}">
                  <a16:creationId xmlns:a16="http://schemas.microsoft.com/office/drawing/2014/main" id="{00000000-0008-0000-0000-000052010000}"/>
                </a:ext>
              </a:extLst>
            </xdr:cNvPr>
            <xdr:cNvSpPr>
              <a:spLocks noChangeShapeType="1"/>
            </xdr:cNvSpPr>
          </xdr:nvSpPr>
          <xdr:spPr bwMode="auto">
            <a:xfrm flipV="1">
              <a:off x="6901" y="4493"/>
              <a:ext cx="1716" cy="1"/>
            </a:xfrm>
            <a:prstGeom prst="line">
              <a:avLst/>
            </a:prstGeom>
            <a:noFill/>
            <a:ln w="28575">
              <a:solidFill>
                <a:srgbClr val="003366"/>
              </a:solidFill>
              <a:round/>
              <a:headEnd/>
              <a:tailEnd/>
            </a:ln>
          </xdr:spPr>
        </xdr:sp>
        <xdr:sp macro="" textlink="">
          <xdr:nvSpPr>
            <xdr:cNvPr id="339" name="Line 65">
              <a:extLst>
                <a:ext uri="{FF2B5EF4-FFF2-40B4-BE49-F238E27FC236}">
                  <a16:creationId xmlns:a16="http://schemas.microsoft.com/office/drawing/2014/main" id="{00000000-0008-0000-0000-00005301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8642" y="4478"/>
              <a:ext cx="0" cy="360"/>
            </a:xfrm>
            <a:prstGeom prst="line">
              <a:avLst/>
            </a:prstGeom>
            <a:noFill/>
            <a:ln w="28575">
              <a:solidFill>
                <a:srgbClr val="003366"/>
              </a:solidFill>
              <a:round/>
              <a:headEnd/>
              <a:tailEnd/>
            </a:ln>
          </xdr:spPr>
        </xdr:sp>
      </xdr:grpSp>
      <xdr:sp macro="" textlink="">
        <xdr:nvSpPr>
          <xdr:cNvPr id="337" name="Text Box 81">
            <a:extLst>
              <a:ext uri="{FF2B5EF4-FFF2-40B4-BE49-F238E27FC236}">
                <a16:creationId xmlns:a16="http://schemas.microsoft.com/office/drawing/2014/main" id="{00000000-0008-0000-0000-00005101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9710206" y="5441766"/>
            <a:ext cx="549320" cy="431338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de-CH" sz="1100" b="0" i="0" u="none" strike="noStrike" baseline="0">
                <a:solidFill>
                  <a:srgbClr val="003366"/>
                </a:solidFill>
                <a:latin typeface="Kl Bliss Regular"/>
              </a:rPr>
              <a:t>V1</a:t>
            </a:r>
            <a:endParaRPr lang="de-CH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endParaRPr>
          </a:p>
          <a:p>
            <a:pPr algn="l" rtl="0">
              <a:defRPr sz="1000"/>
            </a:pPr>
            <a:endParaRPr lang="de-CH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endParaRPr>
          </a:p>
        </xdr:txBody>
      </xdr:sp>
      <xdr:sp macro="" textlink="">
        <xdr:nvSpPr>
          <xdr:cNvPr id="340" name="Text Box 81">
            <a:extLst>
              <a:ext uri="{FF2B5EF4-FFF2-40B4-BE49-F238E27FC236}">
                <a16:creationId xmlns:a16="http://schemas.microsoft.com/office/drawing/2014/main" id="{00000000-0008-0000-0000-00005401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7962558" y="5974715"/>
            <a:ext cx="574089" cy="28423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de-CH" sz="1100" b="0" i="0" u="none" strike="noStrike" baseline="0">
                <a:solidFill>
                  <a:srgbClr val="003366"/>
                </a:solidFill>
                <a:latin typeface="Kl Bliss Regular"/>
              </a:rPr>
              <a:t>V2</a:t>
            </a:r>
            <a:endParaRPr lang="de-CH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endParaRPr>
          </a:p>
          <a:p>
            <a:pPr algn="l" rtl="0">
              <a:defRPr sz="1000"/>
            </a:pPr>
            <a:endParaRPr lang="de-CH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endParaRPr>
          </a:p>
        </xdr:txBody>
      </xdr:sp>
    </xdr:grpSp>
    <xdr:clientData/>
  </xdr:twoCellAnchor>
  <xdr:twoCellAnchor>
    <xdr:from>
      <xdr:col>16</xdr:col>
      <xdr:colOff>1</xdr:colOff>
      <xdr:row>0</xdr:row>
      <xdr:rowOff>201698</xdr:rowOff>
    </xdr:from>
    <xdr:to>
      <xdr:col>18</xdr:col>
      <xdr:colOff>952501</xdr:colOff>
      <xdr:row>1</xdr:row>
      <xdr:rowOff>224119</xdr:rowOff>
    </xdr:to>
    <xdr:sp macro="" textlink="">
      <xdr:nvSpPr>
        <xdr:cNvPr id="14347" name="Textfeld 14346">
          <a:extLst>
            <a:ext uri="{FF2B5EF4-FFF2-40B4-BE49-F238E27FC236}">
              <a16:creationId xmlns:a16="http://schemas.microsoft.com/office/drawing/2014/main" id="{00000000-0008-0000-0000-00000B380000}"/>
            </a:ext>
          </a:extLst>
        </xdr:cNvPr>
        <xdr:cNvSpPr txBox="1"/>
      </xdr:nvSpPr>
      <xdr:spPr>
        <a:xfrm>
          <a:off x="8706972" y="201698"/>
          <a:ext cx="2610970" cy="302568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de-CH" sz="1100" b="1">
              <a:latin typeface="Arial" panose="020B0604020202020204" pitchFamily="34" charset="0"/>
              <a:cs typeface="Arial" panose="020B0604020202020204" pitchFamily="34" charset="0"/>
            </a:rPr>
            <a:t>graue</a:t>
          </a:r>
          <a:r>
            <a:rPr lang="de-CH" sz="1100" b="1" baseline="0">
              <a:latin typeface="Arial" panose="020B0604020202020204" pitchFamily="34" charset="0"/>
              <a:cs typeface="Arial" panose="020B0604020202020204" pitchFamily="34" charset="0"/>
            </a:rPr>
            <a:t> Zellen = Eingabezellen</a:t>
          </a:r>
          <a:endParaRPr lang="de-CH" sz="11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9</xdr:col>
      <xdr:colOff>402348</xdr:colOff>
      <xdr:row>36</xdr:row>
      <xdr:rowOff>247698</xdr:rowOff>
    </xdr:from>
    <xdr:to>
      <xdr:col>11</xdr:col>
      <xdr:colOff>159511</xdr:colOff>
      <xdr:row>36</xdr:row>
      <xdr:rowOff>392422</xdr:rowOff>
    </xdr:to>
    <xdr:grpSp>
      <xdr:nvGrpSpPr>
        <xdr:cNvPr id="3" name="Gruppieren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pSpPr/>
      </xdr:nvGrpSpPr>
      <xdr:grpSpPr>
        <a:xfrm>
          <a:off x="4869573" y="12011073"/>
          <a:ext cx="1157338" cy="144724"/>
          <a:chOff x="5888362" y="12063359"/>
          <a:chExt cx="1138170" cy="144724"/>
        </a:xfrm>
      </xdr:grpSpPr>
      <xdr:sp macro="" textlink="">
        <xdr:nvSpPr>
          <xdr:cNvPr id="78" name="Line 157">
            <a:extLst>
              <a:ext uri="{FF2B5EF4-FFF2-40B4-BE49-F238E27FC236}">
                <a16:creationId xmlns:a16="http://schemas.microsoft.com/office/drawing/2014/main" id="{00000000-0008-0000-0000-00004E000000}"/>
              </a:ext>
            </a:extLst>
          </xdr:cNvPr>
          <xdr:cNvSpPr>
            <a:spLocks noChangeShapeType="1"/>
          </xdr:cNvSpPr>
        </xdr:nvSpPr>
        <xdr:spPr bwMode="auto">
          <a:xfrm>
            <a:off x="5888362" y="12063359"/>
            <a:ext cx="1065031" cy="0"/>
          </a:xfrm>
          <a:prstGeom prst="line">
            <a:avLst/>
          </a:prstGeom>
          <a:noFill/>
          <a:ln w="28575">
            <a:solidFill>
              <a:srgbClr val="003366"/>
            </a:solidFill>
            <a:round/>
            <a:headEnd/>
            <a:tailEnd/>
          </a:ln>
        </xdr:spPr>
      </xdr:sp>
      <xdr:sp macro="" textlink="">
        <xdr:nvSpPr>
          <xdr:cNvPr id="224" name="Bogen 223">
            <a:extLst>
              <a:ext uri="{FF2B5EF4-FFF2-40B4-BE49-F238E27FC236}">
                <a16:creationId xmlns:a16="http://schemas.microsoft.com/office/drawing/2014/main" id="{00000000-0008-0000-0000-0000E0000000}"/>
              </a:ext>
            </a:extLst>
          </xdr:cNvPr>
          <xdr:cNvSpPr/>
        </xdr:nvSpPr>
        <xdr:spPr bwMode="auto">
          <a:xfrm>
            <a:off x="6876610" y="12063892"/>
            <a:ext cx="149922" cy="140861"/>
          </a:xfrm>
          <a:prstGeom prst="arc">
            <a:avLst>
              <a:gd name="adj1" fmla="val 16200000"/>
              <a:gd name="adj2" fmla="val 5437637"/>
            </a:avLst>
          </a:prstGeom>
          <a:noFill/>
          <a:ln w="28575" cap="flat" cmpd="sng" algn="ctr">
            <a:solidFill>
              <a:schemeClr val="tx2">
                <a:lumMod val="75000"/>
              </a:schemeClr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horzOverflow="clip" wrap="square" lIns="18288" tIns="0" rIns="0" bIns="0" rtlCol="0" anchor="t" upright="1"/>
          <a:lstStyle/>
          <a:p>
            <a:pPr algn="l"/>
            <a:endParaRPr lang="de-CH" sz="1100"/>
          </a:p>
        </xdr:txBody>
      </xdr:sp>
      <xdr:sp macro="" textlink="">
        <xdr:nvSpPr>
          <xdr:cNvPr id="80" name="Line 157">
            <a:extLst>
              <a:ext uri="{FF2B5EF4-FFF2-40B4-BE49-F238E27FC236}">
                <a16:creationId xmlns:a16="http://schemas.microsoft.com/office/drawing/2014/main" id="{00000000-0008-0000-0000-000050000000}"/>
              </a:ext>
            </a:extLst>
          </xdr:cNvPr>
          <xdr:cNvSpPr>
            <a:spLocks noChangeShapeType="1"/>
          </xdr:cNvSpPr>
        </xdr:nvSpPr>
        <xdr:spPr bwMode="auto">
          <a:xfrm>
            <a:off x="6854625" y="12208083"/>
            <a:ext cx="103491" cy="0"/>
          </a:xfrm>
          <a:prstGeom prst="line">
            <a:avLst/>
          </a:prstGeom>
          <a:noFill/>
          <a:ln w="28575">
            <a:solidFill>
              <a:srgbClr val="003366"/>
            </a:solidFill>
            <a:round/>
            <a:headEnd/>
            <a:tailEnd/>
          </a:ln>
        </xdr:spPr>
      </xdr:sp>
    </xdr:grpSp>
    <xdr:clientData/>
  </xdr:twoCellAnchor>
  <xdr:twoCellAnchor>
    <xdr:from>
      <xdr:col>12</xdr:col>
      <xdr:colOff>104775</xdr:colOff>
      <xdr:row>0</xdr:row>
      <xdr:rowOff>95250</xdr:rowOff>
    </xdr:from>
    <xdr:to>
      <xdr:col>14</xdr:col>
      <xdr:colOff>587873</xdr:colOff>
      <xdr:row>1</xdr:row>
      <xdr:rowOff>46264</xdr:rowOff>
    </xdr:to>
    <xdr:grpSp>
      <xdr:nvGrpSpPr>
        <xdr:cNvPr id="82" name="Gruppieren 81">
          <a:extLst>
            <a:ext uri="{FF2B5EF4-FFF2-40B4-BE49-F238E27FC236}">
              <a16:creationId xmlns:a16="http://schemas.microsoft.com/office/drawing/2014/main" id="{00000000-0008-0000-0000-000052000000}"/>
            </a:ext>
          </a:extLst>
        </xdr:cNvPr>
        <xdr:cNvGrpSpPr/>
      </xdr:nvGrpSpPr>
      <xdr:grpSpPr>
        <a:xfrm>
          <a:off x="6800850" y="95250"/>
          <a:ext cx="1968998" cy="227239"/>
          <a:chOff x="5957909" y="95250"/>
          <a:chExt cx="1660836" cy="208749"/>
        </a:xfrm>
      </xdr:grpSpPr>
      <xdr:grpSp>
        <xdr:nvGrpSpPr>
          <xdr:cNvPr id="83" name="Group 2">
            <a:extLst>
              <a:ext uri="{FF2B5EF4-FFF2-40B4-BE49-F238E27FC236}">
                <a16:creationId xmlns:a16="http://schemas.microsoft.com/office/drawing/2014/main" id="{00000000-0008-0000-0000-000053000000}"/>
              </a:ext>
            </a:extLst>
          </xdr:cNvPr>
          <xdr:cNvGrpSpPr>
            <a:grpSpLocks/>
          </xdr:cNvGrpSpPr>
        </xdr:nvGrpSpPr>
        <xdr:grpSpPr bwMode="auto">
          <a:xfrm>
            <a:off x="5957909" y="95250"/>
            <a:ext cx="845706" cy="208749"/>
            <a:chOff x="8791" y="610"/>
            <a:chExt cx="1426" cy="327"/>
          </a:xfrm>
        </xdr:grpSpPr>
        <xdr:sp macro="" textlink="">
          <xdr:nvSpPr>
            <xdr:cNvPr id="104" name="Freeform 4">
              <a:extLst>
                <a:ext uri="{FF2B5EF4-FFF2-40B4-BE49-F238E27FC236}">
                  <a16:creationId xmlns:a16="http://schemas.microsoft.com/office/drawing/2014/main" id="{00000000-0008-0000-0000-000068000000}"/>
                </a:ext>
              </a:extLst>
            </xdr:cNvPr>
            <xdr:cNvSpPr>
              <a:spLocks/>
            </xdr:cNvSpPr>
          </xdr:nvSpPr>
          <xdr:spPr bwMode="auto">
            <a:xfrm>
              <a:off x="9304" y="795"/>
              <a:ext cx="64" cy="37"/>
            </a:xfrm>
            <a:custGeom>
              <a:avLst/>
              <a:gdLst>
                <a:gd name="T0" fmla="*/ 9 w 64"/>
                <a:gd name="T1" fmla="*/ 0 h 37"/>
                <a:gd name="T2" fmla="*/ 21 w 64"/>
                <a:gd name="T3" fmla="*/ 0 h 37"/>
                <a:gd name="T4" fmla="*/ 24 w 64"/>
                <a:gd name="T5" fmla="*/ 0 h 37"/>
                <a:gd name="T6" fmla="*/ 64 w 64"/>
                <a:gd name="T7" fmla="*/ 13 h 37"/>
                <a:gd name="T8" fmla="*/ 64 w 64"/>
                <a:gd name="T9" fmla="*/ 16 h 37"/>
                <a:gd name="T10" fmla="*/ 13 w 64"/>
                <a:gd name="T11" fmla="*/ 37 h 37"/>
                <a:gd name="T12" fmla="*/ 0 w 64"/>
                <a:gd name="T13" fmla="*/ 37 h 37"/>
                <a:gd name="T14" fmla="*/ 9 w 64"/>
                <a:gd name="T15" fmla="*/ 0 h 37"/>
                <a:gd name="T16" fmla="*/ 0 60000 65536"/>
                <a:gd name="T17" fmla="*/ 0 60000 65536"/>
                <a:gd name="T18" fmla="*/ 0 60000 65536"/>
                <a:gd name="T19" fmla="*/ 0 60000 65536"/>
                <a:gd name="T20" fmla="*/ 0 60000 65536"/>
                <a:gd name="T21" fmla="*/ 0 60000 65536"/>
                <a:gd name="T22" fmla="*/ 0 60000 65536"/>
                <a:gd name="T23" fmla="*/ 0 60000 65536"/>
                <a:gd name="T24" fmla="*/ 0 w 64"/>
                <a:gd name="T25" fmla="*/ 0 h 37"/>
                <a:gd name="T26" fmla="*/ 64 w 64"/>
                <a:gd name="T27" fmla="*/ 37 h 37"/>
              </a:gdLst>
              <a:ahLst/>
              <a:cxnLst>
                <a:cxn ang="T16">
                  <a:pos x="T0" y="T1"/>
                </a:cxn>
                <a:cxn ang="T17">
                  <a:pos x="T2" y="T3"/>
                </a:cxn>
                <a:cxn ang="T18">
                  <a:pos x="T4" y="T5"/>
                </a:cxn>
                <a:cxn ang="T19">
                  <a:pos x="T6" y="T7"/>
                </a:cxn>
                <a:cxn ang="T20">
                  <a:pos x="T8" y="T9"/>
                </a:cxn>
                <a:cxn ang="T21">
                  <a:pos x="T10" y="T11"/>
                </a:cxn>
                <a:cxn ang="T22">
                  <a:pos x="T12" y="T13"/>
                </a:cxn>
                <a:cxn ang="T23">
                  <a:pos x="T14" y="T15"/>
                </a:cxn>
              </a:cxnLst>
              <a:rect l="T24" t="T25" r="T26" b="T27"/>
              <a:pathLst>
                <a:path w="64" h="37">
                  <a:moveTo>
                    <a:pt x="9" y="0"/>
                  </a:moveTo>
                  <a:lnTo>
                    <a:pt x="21" y="0"/>
                  </a:lnTo>
                  <a:lnTo>
                    <a:pt x="24" y="0"/>
                  </a:lnTo>
                  <a:lnTo>
                    <a:pt x="64" y="13"/>
                  </a:lnTo>
                  <a:lnTo>
                    <a:pt x="64" y="16"/>
                  </a:lnTo>
                  <a:lnTo>
                    <a:pt x="13" y="37"/>
                  </a:lnTo>
                  <a:lnTo>
                    <a:pt x="0" y="37"/>
                  </a:lnTo>
                  <a:lnTo>
                    <a:pt x="9" y="0"/>
                  </a:lnTo>
                  <a:close/>
                </a:path>
              </a:pathLst>
            </a:custGeom>
            <a:solidFill>
              <a:srgbClr val="D30026"/>
            </a:solidFill>
            <a:ln w="9525">
              <a:noFill/>
              <a:round/>
              <a:headEnd/>
              <a:tailEnd/>
            </a:ln>
          </xdr:spPr>
        </xdr:sp>
        <xdr:grpSp>
          <xdr:nvGrpSpPr>
            <xdr:cNvPr id="105" name="Group 5">
              <a:extLst>
                <a:ext uri="{FF2B5EF4-FFF2-40B4-BE49-F238E27FC236}">
                  <a16:creationId xmlns:a16="http://schemas.microsoft.com/office/drawing/2014/main" id="{00000000-0008-0000-0000-000069000000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9092" y="620"/>
              <a:ext cx="1115" cy="307"/>
              <a:chOff x="9092" y="620"/>
              <a:chExt cx="1115" cy="307"/>
            </a:xfrm>
          </xdr:grpSpPr>
          <xdr:sp macro="" textlink="">
            <xdr:nvSpPr>
              <xdr:cNvPr id="108" name="Rectangle 6">
                <a:extLst>
                  <a:ext uri="{FF2B5EF4-FFF2-40B4-BE49-F238E27FC236}">
                    <a16:creationId xmlns:a16="http://schemas.microsoft.com/office/drawing/2014/main" id="{00000000-0008-0000-0000-00006C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126" y="620"/>
                <a:ext cx="81" cy="307"/>
              </a:xfrm>
              <a:prstGeom prst="rect">
                <a:avLst/>
              </a:prstGeom>
              <a:solidFill>
                <a:srgbClr val="D30026"/>
              </a:solidFill>
              <a:ln w="9525">
                <a:noFill/>
                <a:miter lim="800000"/>
                <a:headEnd/>
                <a:tailEnd/>
              </a:ln>
            </xdr:spPr>
          </xdr:sp>
          <xdr:sp macro="" textlink="">
            <xdr:nvSpPr>
              <xdr:cNvPr id="109" name="Freeform 7">
                <a:extLst>
                  <a:ext uri="{FF2B5EF4-FFF2-40B4-BE49-F238E27FC236}">
                    <a16:creationId xmlns:a16="http://schemas.microsoft.com/office/drawing/2014/main" id="{00000000-0008-0000-0000-00006D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112" y="723"/>
                <a:ext cx="14" cy="204"/>
              </a:xfrm>
              <a:custGeom>
                <a:avLst/>
                <a:gdLst>
                  <a:gd name="T0" fmla="*/ 14 w 14"/>
                  <a:gd name="T1" fmla="*/ 204 h 204"/>
                  <a:gd name="T2" fmla="*/ 14 w 14"/>
                  <a:gd name="T3" fmla="*/ 204 h 204"/>
                  <a:gd name="T4" fmla="*/ 0 w 14"/>
                  <a:gd name="T5" fmla="*/ 204 h 204"/>
                  <a:gd name="T6" fmla="*/ 0 w 14"/>
                  <a:gd name="T7" fmla="*/ 42 h 204"/>
                  <a:gd name="T8" fmla="*/ 13 w 14"/>
                  <a:gd name="T9" fmla="*/ 8 h 204"/>
                  <a:gd name="T10" fmla="*/ 14 w 14"/>
                  <a:gd name="T11" fmla="*/ 0 h 204"/>
                  <a:gd name="T12" fmla="*/ 0 60000 65536"/>
                  <a:gd name="T13" fmla="*/ 0 60000 65536"/>
                  <a:gd name="T14" fmla="*/ 0 60000 65536"/>
                  <a:gd name="T15" fmla="*/ 0 60000 65536"/>
                  <a:gd name="T16" fmla="*/ 0 60000 65536"/>
                  <a:gd name="T17" fmla="*/ 0 60000 65536"/>
                  <a:gd name="T18" fmla="*/ 0 w 14"/>
                  <a:gd name="T19" fmla="*/ 0 h 204"/>
                  <a:gd name="T20" fmla="*/ 14 w 14"/>
                  <a:gd name="T21" fmla="*/ 204 h 204"/>
                </a:gdLst>
                <a:ahLst/>
                <a:cxnLst>
                  <a:cxn ang="T12">
                    <a:pos x="T0" y="T1"/>
                  </a:cxn>
                  <a:cxn ang="T13">
                    <a:pos x="T2" y="T3"/>
                  </a:cxn>
                  <a:cxn ang="T14">
                    <a:pos x="T4" y="T5"/>
                  </a:cxn>
                  <a:cxn ang="T15">
                    <a:pos x="T6" y="T7"/>
                  </a:cxn>
                  <a:cxn ang="T16">
                    <a:pos x="T8" y="T9"/>
                  </a:cxn>
                  <a:cxn ang="T17">
                    <a:pos x="T10" y="T11"/>
                  </a:cxn>
                </a:cxnLst>
                <a:rect l="T18" t="T19" r="T20" b="T21"/>
                <a:pathLst>
                  <a:path w="14" h="204">
                    <a:moveTo>
                      <a:pt x="14" y="204"/>
                    </a:moveTo>
                    <a:lnTo>
                      <a:pt x="14" y="204"/>
                    </a:lnTo>
                    <a:lnTo>
                      <a:pt x="0" y="204"/>
                    </a:lnTo>
                    <a:lnTo>
                      <a:pt x="0" y="42"/>
                    </a:lnTo>
                    <a:lnTo>
                      <a:pt x="13" y="8"/>
                    </a:lnTo>
                    <a:lnTo>
                      <a:pt x="14" y="0"/>
                    </a:lnTo>
                  </a:path>
                </a:pathLst>
              </a:custGeom>
              <a:solidFill>
                <a:srgbClr val="D30026"/>
              </a:solidFill>
              <a:ln w="9525">
                <a:noFill/>
                <a:round/>
                <a:headEnd/>
                <a:tailEnd/>
              </a:ln>
            </xdr:spPr>
          </xdr:sp>
          <xdr:sp macro="" textlink="">
            <xdr:nvSpPr>
              <xdr:cNvPr id="110" name="Freeform 8">
                <a:extLst>
                  <a:ext uri="{FF2B5EF4-FFF2-40B4-BE49-F238E27FC236}">
                    <a16:creationId xmlns:a16="http://schemas.microsoft.com/office/drawing/2014/main" id="{00000000-0008-0000-0000-00006E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815" y="620"/>
                <a:ext cx="311" cy="266"/>
              </a:xfrm>
              <a:custGeom>
                <a:avLst/>
                <a:gdLst>
                  <a:gd name="T0" fmla="*/ 311 w 311"/>
                  <a:gd name="T1" fmla="*/ 103 h 266"/>
                  <a:gd name="T2" fmla="*/ 272 w 311"/>
                  <a:gd name="T3" fmla="*/ 52 h 266"/>
                  <a:gd name="T4" fmla="*/ 208 w 311"/>
                  <a:gd name="T5" fmla="*/ 41 h 266"/>
                  <a:gd name="T6" fmla="*/ 198 w 311"/>
                  <a:gd name="T7" fmla="*/ 41 h 266"/>
                  <a:gd name="T8" fmla="*/ 59 w 311"/>
                  <a:gd name="T9" fmla="*/ 41 h 266"/>
                  <a:gd name="T10" fmla="*/ 0 w 311"/>
                  <a:gd name="T11" fmla="*/ 266 h 266"/>
                  <a:gd name="T12" fmla="*/ 0 w 311"/>
                  <a:gd name="T13" fmla="*/ 0 h 266"/>
                  <a:gd name="T14" fmla="*/ 311 w 311"/>
                  <a:gd name="T15" fmla="*/ 0 h 266"/>
                  <a:gd name="T16" fmla="*/ 311 w 311"/>
                  <a:gd name="T17" fmla="*/ 0 h 266"/>
                  <a:gd name="T18" fmla="*/ 0 60000 65536"/>
                  <a:gd name="T19" fmla="*/ 0 60000 65536"/>
                  <a:gd name="T20" fmla="*/ 0 60000 65536"/>
                  <a:gd name="T21" fmla="*/ 0 60000 65536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w 311"/>
                  <a:gd name="T28" fmla="*/ 0 h 266"/>
                  <a:gd name="T29" fmla="*/ 311 w 311"/>
                  <a:gd name="T30" fmla="*/ 266 h 266"/>
                </a:gdLst>
                <a:ahLst/>
                <a:cxnLst>
                  <a:cxn ang="T18">
                    <a:pos x="T0" y="T1"/>
                  </a:cxn>
                  <a:cxn ang="T19">
                    <a:pos x="T2" y="T3"/>
                  </a:cxn>
                  <a:cxn ang="T20">
                    <a:pos x="T4" y="T5"/>
                  </a:cxn>
                  <a:cxn ang="T21">
                    <a:pos x="T6" y="T7"/>
                  </a:cxn>
                  <a:cxn ang="T22">
                    <a:pos x="T8" y="T9"/>
                  </a:cxn>
                  <a:cxn ang="T23">
                    <a:pos x="T10" y="T11"/>
                  </a:cxn>
                  <a:cxn ang="T24">
                    <a:pos x="T12" y="T13"/>
                  </a:cxn>
                  <a:cxn ang="T25">
                    <a:pos x="T14" y="T15"/>
                  </a:cxn>
                  <a:cxn ang="T26">
                    <a:pos x="T16" y="T17"/>
                  </a:cxn>
                </a:cxnLst>
                <a:rect l="T27" t="T28" r="T29" b="T30"/>
                <a:pathLst>
                  <a:path w="311" h="266">
                    <a:moveTo>
                      <a:pt x="311" y="103"/>
                    </a:moveTo>
                    <a:lnTo>
                      <a:pt x="272" y="52"/>
                    </a:lnTo>
                    <a:lnTo>
                      <a:pt x="208" y="41"/>
                    </a:lnTo>
                    <a:lnTo>
                      <a:pt x="198" y="41"/>
                    </a:lnTo>
                    <a:lnTo>
                      <a:pt x="59" y="41"/>
                    </a:lnTo>
                    <a:lnTo>
                      <a:pt x="0" y="266"/>
                    </a:lnTo>
                    <a:lnTo>
                      <a:pt x="0" y="0"/>
                    </a:lnTo>
                    <a:lnTo>
                      <a:pt x="311" y="0"/>
                    </a:lnTo>
                  </a:path>
                </a:pathLst>
              </a:custGeom>
              <a:solidFill>
                <a:srgbClr val="D30026"/>
              </a:solidFill>
              <a:ln w="9525">
                <a:noFill/>
                <a:round/>
                <a:headEnd/>
                <a:tailEnd/>
              </a:ln>
            </xdr:spPr>
          </xdr:sp>
          <xdr:sp macro="" textlink="">
            <xdr:nvSpPr>
              <xdr:cNvPr id="111" name="Freeform 9">
                <a:extLst>
                  <a:ext uri="{FF2B5EF4-FFF2-40B4-BE49-F238E27FC236}">
                    <a16:creationId xmlns:a16="http://schemas.microsoft.com/office/drawing/2014/main" id="{00000000-0008-0000-0000-00006F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815" y="814"/>
                <a:ext cx="297" cy="113"/>
              </a:xfrm>
              <a:custGeom>
                <a:avLst/>
                <a:gdLst>
                  <a:gd name="T0" fmla="*/ 297 w 297"/>
                  <a:gd name="T1" fmla="*/ 113 h 113"/>
                  <a:gd name="T2" fmla="*/ 297 w 297"/>
                  <a:gd name="T3" fmla="*/ 113 h 113"/>
                  <a:gd name="T4" fmla="*/ 0 w 297"/>
                  <a:gd name="T5" fmla="*/ 113 h 113"/>
                  <a:gd name="T6" fmla="*/ 0 w 297"/>
                  <a:gd name="T7" fmla="*/ 72 h 113"/>
                  <a:gd name="T8" fmla="*/ 112 w 297"/>
                  <a:gd name="T9" fmla="*/ 72 h 113"/>
                  <a:gd name="T10" fmla="*/ 131 w 297"/>
                  <a:gd name="T11" fmla="*/ 0 h 113"/>
                  <a:gd name="T12" fmla="*/ 133 w 297"/>
                  <a:gd name="T13" fmla="*/ 0 h 113"/>
                  <a:gd name="T14" fmla="*/ 164 w 297"/>
                  <a:gd name="T15" fmla="*/ 72 h 113"/>
                  <a:gd name="T16" fmla="*/ 297 w 297"/>
                  <a:gd name="T17" fmla="*/ 72 h 113"/>
                  <a:gd name="T18" fmla="*/ 0 60000 65536"/>
                  <a:gd name="T19" fmla="*/ 0 60000 65536"/>
                  <a:gd name="T20" fmla="*/ 0 60000 65536"/>
                  <a:gd name="T21" fmla="*/ 0 60000 65536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w 297"/>
                  <a:gd name="T28" fmla="*/ 0 h 113"/>
                  <a:gd name="T29" fmla="*/ 297 w 297"/>
                  <a:gd name="T30" fmla="*/ 113 h 113"/>
                </a:gdLst>
                <a:ahLst/>
                <a:cxnLst>
                  <a:cxn ang="T18">
                    <a:pos x="T0" y="T1"/>
                  </a:cxn>
                  <a:cxn ang="T19">
                    <a:pos x="T2" y="T3"/>
                  </a:cxn>
                  <a:cxn ang="T20">
                    <a:pos x="T4" y="T5"/>
                  </a:cxn>
                  <a:cxn ang="T21">
                    <a:pos x="T6" y="T7"/>
                  </a:cxn>
                  <a:cxn ang="T22">
                    <a:pos x="T8" y="T9"/>
                  </a:cxn>
                  <a:cxn ang="T23">
                    <a:pos x="T10" y="T11"/>
                  </a:cxn>
                  <a:cxn ang="T24">
                    <a:pos x="T12" y="T13"/>
                  </a:cxn>
                  <a:cxn ang="T25">
                    <a:pos x="T14" y="T15"/>
                  </a:cxn>
                  <a:cxn ang="T26">
                    <a:pos x="T16" y="T17"/>
                  </a:cxn>
                </a:cxnLst>
                <a:rect l="T27" t="T28" r="T29" b="T30"/>
                <a:pathLst>
                  <a:path w="297" h="113">
                    <a:moveTo>
                      <a:pt x="297" y="113"/>
                    </a:moveTo>
                    <a:lnTo>
                      <a:pt x="297" y="113"/>
                    </a:lnTo>
                    <a:lnTo>
                      <a:pt x="0" y="113"/>
                    </a:lnTo>
                    <a:lnTo>
                      <a:pt x="0" y="72"/>
                    </a:lnTo>
                    <a:lnTo>
                      <a:pt x="112" y="72"/>
                    </a:lnTo>
                    <a:lnTo>
                      <a:pt x="131" y="0"/>
                    </a:lnTo>
                    <a:lnTo>
                      <a:pt x="133" y="0"/>
                    </a:lnTo>
                    <a:lnTo>
                      <a:pt x="164" y="72"/>
                    </a:lnTo>
                    <a:lnTo>
                      <a:pt x="297" y="72"/>
                    </a:lnTo>
                  </a:path>
                </a:pathLst>
              </a:custGeom>
              <a:solidFill>
                <a:srgbClr val="D30026"/>
              </a:solidFill>
              <a:ln w="9525">
                <a:noFill/>
                <a:round/>
                <a:headEnd/>
                <a:tailEnd/>
              </a:ln>
            </xdr:spPr>
          </xdr:sp>
          <xdr:sp macro="" textlink="">
            <xdr:nvSpPr>
              <xdr:cNvPr id="112" name="Freeform 10">
                <a:extLst>
                  <a:ext uri="{FF2B5EF4-FFF2-40B4-BE49-F238E27FC236}">
                    <a16:creationId xmlns:a16="http://schemas.microsoft.com/office/drawing/2014/main" id="{00000000-0008-0000-0000-000070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047" y="765"/>
                <a:ext cx="65" cy="121"/>
              </a:xfrm>
              <a:custGeom>
                <a:avLst/>
                <a:gdLst>
                  <a:gd name="T0" fmla="*/ 65 w 65"/>
                  <a:gd name="T1" fmla="*/ 121 h 121"/>
                  <a:gd name="T2" fmla="*/ 62 w 65"/>
                  <a:gd name="T3" fmla="*/ 117 h 121"/>
                  <a:gd name="T4" fmla="*/ 59 w 65"/>
                  <a:gd name="T5" fmla="*/ 112 h 121"/>
                  <a:gd name="T6" fmla="*/ 56 w 65"/>
                  <a:gd name="T7" fmla="*/ 107 h 121"/>
                  <a:gd name="T8" fmla="*/ 52 w 65"/>
                  <a:gd name="T9" fmla="*/ 102 h 121"/>
                  <a:gd name="T10" fmla="*/ 48 w 65"/>
                  <a:gd name="T11" fmla="*/ 96 h 121"/>
                  <a:gd name="T12" fmla="*/ 44 w 65"/>
                  <a:gd name="T13" fmla="*/ 90 h 121"/>
                  <a:gd name="T14" fmla="*/ 40 w 65"/>
                  <a:gd name="T15" fmla="*/ 84 h 121"/>
                  <a:gd name="T16" fmla="*/ 35 w 65"/>
                  <a:gd name="T17" fmla="*/ 77 h 121"/>
                  <a:gd name="T18" fmla="*/ 30 w 65"/>
                  <a:gd name="T19" fmla="*/ 69 h 121"/>
                  <a:gd name="T20" fmla="*/ 7 w 65"/>
                  <a:gd name="T21" fmla="*/ 39 h 121"/>
                  <a:gd name="T22" fmla="*/ 6 w 65"/>
                  <a:gd name="T23" fmla="*/ 39 h 121"/>
                  <a:gd name="T24" fmla="*/ 1 w 65"/>
                  <a:gd name="T25" fmla="*/ 35 h 121"/>
                  <a:gd name="T26" fmla="*/ 0 w 65"/>
                  <a:gd name="T27" fmla="*/ 35 h 121"/>
                  <a:gd name="T28" fmla="*/ 0 w 65"/>
                  <a:gd name="T29" fmla="*/ 35 h 121"/>
                  <a:gd name="T30" fmla="*/ 0 w 65"/>
                  <a:gd name="T31" fmla="*/ 34 h 121"/>
                  <a:gd name="T32" fmla="*/ 0 w 65"/>
                  <a:gd name="T33" fmla="*/ 33 h 121"/>
                  <a:gd name="T34" fmla="*/ 0 w 65"/>
                  <a:gd name="T35" fmla="*/ 33 h 121"/>
                  <a:gd name="T36" fmla="*/ 1 w 65"/>
                  <a:gd name="T37" fmla="*/ 32 h 121"/>
                  <a:gd name="T38" fmla="*/ 2 w 65"/>
                  <a:gd name="T39" fmla="*/ 32 h 121"/>
                  <a:gd name="T40" fmla="*/ 3 w 65"/>
                  <a:gd name="T41" fmla="*/ 32 h 121"/>
                  <a:gd name="T42" fmla="*/ 3 w 65"/>
                  <a:gd name="T43" fmla="*/ 32 h 121"/>
                  <a:gd name="T44" fmla="*/ 4 w 65"/>
                  <a:gd name="T45" fmla="*/ 32 h 121"/>
                  <a:gd name="T46" fmla="*/ 5 w 65"/>
                  <a:gd name="T47" fmla="*/ 31 h 121"/>
                  <a:gd name="T48" fmla="*/ 6 w 65"/>
                  <a:gd name="T49" fmla="*/ 31 h 121"/>
                  <a:gd name="T50" fmla="*/ 7 w 65"/>
                  <a:gd name="T51" fmla="*/ 31 h 121"/>
                  <a:gd name="T52" fmla="*/ 8 w 65"/>
                  <a:gd name="T53" fmla="*/ 31 h 121"/>
                  <a:gd name="T54" fmla="*/ 8 w 65"/>
                  <a:gd name="T55" fmla="*/ 31 h 121"/>
                  <a:gd name="T56" fmla="*/ 9 w 65"/>
                  <a:gd name="T57" fmla="*/ 30 h 121"/>
                  <a:gd name="T58" fmla="*/ 10 w 65"/>
                  <a:gd name="T59" fmla="*/ 30 h 121"/>
                  <a:gd name="T60" fmla="*/ 11 w 65"/>
                  <a:gd name="T61" fmla="*/ 30 h 121"/>
                  <a:gd name="T62" fmla="*/ 12 w 65"/>
                  <a:gd name="T63" fmla="*/ 30 h 121"/>
                  <a:gd name="T64" fmla="*/ 12 w 65"/>
                  <a:gd name="T65" fmla="*/ 30 h 121"/>
                  <a:gd name="T66" fmla="*/ 13 w 65"/>
                  <a:gd name="T67" fmla="*/ 29 h 121"/>
                  <a:gd name="T68" fmla="*/ 14 w 65"/>
                  <a:gd name="T69" fmla="*/ 29 h 121"/>
                  <a:gd name="T70" fmla="*/ 15 w 65"/>
                  <a:gd name="T71" fmla="*/ 29 h 121"/>
                  <a:gd name="T72" fmla="*/ 15 w 65"/>
                  <a:gd name="T73" fmla="*/ 29 h 121"/>
                  <a:gd name="T74" fmla="*/ 19 w 65"/>
                  <a:gd name="T75" fmla="*/ 28 h 121"/>
                  <a:gd name="T76" fmla="*/ 25 w 65"/>
                  <a:gd name="T77" fmla="*/ 26 h 121"/>
                  <a:gd name="T78" fmla="*/ 65 w 65"/>
                  <a:gd name="T79" fmla="*/ 0 h 121"/>
                  <a:gd name="T80" fmla="*/ 0 60000 65536"/>
                  <a:gd name="T81" fmla="*/ 0 60000 65536"/>
                  <a:gd name="T82" fmla="*/ 0 60000 65536"/>
                  <a:gd name="T83" fmla="*/ 0 60000 65536"/>
                  <a:gd name="T84" fmla="*/ 0 60000 65536"/>
                  <a:gd name="T85" fmla="*/ 0 60000 65536"/>
                  <a:gd name="T86" fmla="*/ 0 60000 65536"/>
                  <a:gd name="T87" fmla="*/ 0 60000 65536"/>
                  <a:gd name="T88" fmla="*/ 0 60000 65536"/>
                  <a:gd name="T89" fmla="*/ 0 60000 65536"/>
                  <a:gd name="T90" fmla="*/ 0 60000 65536"/>
                  <a:gd name="T91" fmla="*/ 0 60000 65536"/>
                  <a:gd name="T92" fmla="*/ 0 60000 65536"/>
                  <a:gd name="T93" fmla="*/ 0 60000 65536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w 65"/>
                  <a:gd name="T121" fmla="*/ 0 h 121"/>
                  <a:gd name="T122" fmla="*/ 65 w 65"/>
                  <a:gd name="T123" fmla="*/ 121 h 121"/>
                </a:gdLst>
                <a:ahLst/>
                <a:cxnLst>
                  <a:cxn ang="T80">
                    <a:pos x="T0" y="T1"/>
                  </a:cxn>
                  <a:cxn ang="T81">
                    <a:pos x="T2" y="T3"/>
                  </a:cxn>
                  <a:cxn ang="T82">
                    <a:pos x="T4" y="T5"/>
                  </a:cxn>
                  <a:cxn ang="T83">
                    <a:pos x="T6" y="T7"/>
                  </a:cxn>
                  <a:cxn ang="T84">
                    <a:pos x="T8" y="T9"/>
                  </a:cxn>
                  <a:cxn ang="T85">
                    <a:pos x="T10" y="T11"/>
                  </a:cxn>
                  <a:cxn ang="T86">
                    <a:pos x="T12" y="T13"/>
                  </a:cxn>
                  <a:cxn ang="T87">
                    <a:pos x="T14" y="T15"/>
                  </a:cxn>
                  <a:cxn ang="T88">
                    <a:pos x="T16" y="T17"/>
                  </a:cxn>
                  <a:cxn ang="T89">
                    <a:pos x="T18" y="T19"/>
                  </a:cxn>
                  <a:cxn ang="T90">
                    <a:pos x="T20" y="T21"/>
                  </a:cxn>
                  <a:cxn ang="T91">
                    <a:pos x="T22" y="T23"/>
                  </a:cxn>
                  <a:cxn ang="T92">
                    <a:pos x="T24" y="T25"/>
                  </a:cxn>
                  <a:cxn ang="T93">
                    <a:pos x="T26" y="T27"/>
                  </a:cxn>
                  <a:cxn ang="T94">
                    <a:pos x="T28" y="T29"/>
                  </a:cxn>
                  <a:cxn ang="T95">
                    <a:pos x="T30" y="T31"/>
                  </a:cxn>
                  <a:cxn ang="T96">
                    <a:pos x="T32" y="T33"/>
                  </a:cxn>
                  <a:cxn ang="T97">
                    <a:pos x="T34" y="T35"/>
                  </a:cxn>
                  <a:cxn ang="T98">
                    <a:pos x="T36" y="T37"/>
                  </a:cxn>
                  <a:cxn ang="T99">
                    <a:pos x="T38" y="T39"/>
                  </a:cxn>
                  <a:cxn ang="T100">
                    <a:pos x="T40" y="T41"/>
                  </a:cxn>
                  <a:cxn ang="T101">
                    <a:pos x="T42" y="T43"/>
                  </a:cxn>
                  <a:cxn ang="T102">
                    <a:pos x="T44" y="T45"/>
                  </a:cxn>
                  <a:cxn ang="T103">
                    <a:pos x="T46" y="T47"/>
                  </a:cxn>
                  <a:cxn ang="T104">
                    <a:pos x="T48" y="T49"/>
                  </a:cxn>
                  <a:cxn ang="T105">
                    <a:pos x="T50" y="T51"/>
                  </a:cxn>
                  <a:cxn ang="T106">
                    <a:pos x="T52" y="T53"/>
                  </a:cxn>
                  <a:cxn ang="T107">
                    <a:pos x="T54" y="T55"/>
                  </a:cxn>
                  <a:cxn ang="T108">
                    <a:pos x="T56" y="T57"/>
                  </a:cxn>
                  <a:cxn ang="T109">
                    <a:pos x="T58" y="T59"/>
                  </a:cxn>
                  <a:cxn ang="T110">
                    <a:pos x="T60" y="T61"/>
                  </a:cxn>
                  <a:cxn ang="T111">
                    <a:pos x="T62" y="T63"/>
                  </a:cxn>
                  <a:cxn ang="T112">
                    <a:pos x="T64" y="T65"/>
                  </a:cxn>
                  <a:cxn ang="T113">
                    <a:pos x="T66" y="T67"/>
                  </a:cxn>
                  <a:cxn ang="T114">
                    <a:pos x="T68" y="T69"/>
                  </a:cxn>
                  <a:cxn ang="T115">
                    <a:pos x="T70" y="T71"/>
                  </a:cxn>
                  <a:cxn ang="T116">
                    <a:pos x="T72" y="T73"/>
                  </a:cxn>
                  <a:cxn ang="T117">
                    <a:pos x="T74" y="T75"/>
                  </a:cxn>
                  <a:cxn ang="T118">
                    <a:pos x="T76" y="T77"/>
                  </a:cxn>
                  <a:cxn ang="T119">
                    <a:pos x="T78" y="T79"/>
                  </a:cxn>
                </a:cxnLst>
                <a:rect l="T120" t="T121" r="T122" b="T123"/>
                <a:pathLst>
                  <a:path w="65" h="121">
                    <a:moveTo>
                      <a:pt x="65" y="121"/>
                    </a:moveTo>
                    <a:lnTo>
                      <a:pt x="62" y="117"/>
                    </a:lnTo>
                    <a:lnTo>
                      <a:pt x="59" y="112"/>
                    </a:lnTo>
                    <a:lnTo>
                      <a:pt x="56" y="107"/>
                    </a:lnTo>
                    <a:lnTo>
                      <a:pt x="52" y="102"/>
                    </a:lnTo>
                    <a:lnTo>
                      <a:pt x="48" y="96"/>
                    </a:lnTo>
                    <a:lnTo>
                      <a:pt x="44" y="90"/>
                    </a:lnTo>
                    <a:lnTo>
                      <a:pt x="40" y="84"/>
                    </a:lnTo>
                    <a:lnTo>
                      <a:pt x="35" y="77"/>
                    </a:lnTo>
                    <a:lnTo>
                      <a:pt x="30" y="69"/>
                    </a:lnTo>
                    <a:lnTo>
                      <a:pt x="7" y="39"/>
                    </a:lnTo>
                    <a:lnTo>
                      <a:pt x="6" y="39"/>
                    </a:lnTo>
                    <a:lnTo>
                      <a:pt x="1" y="35"/>
                    </a:lnTo>
                    <a:lnTo>
                      <a:pt x="0" y="35"/>
                    </a:lnTo>
                    <a:lnTo>
                      <a:pt x="0" y="34"/>
                    </a:lnTo>
                    <a:lnTo>
                      <a:pt x="0" y="33"/>
                    </a:lnTo>
                    <a:lnTo>
                      <a:pt x="1" y="32"/>
                    </a:lnTo>
                    <a:lnTo>
                      <a:pt x="2" y="32"/>
                    </a:lnTo>
                    <a:lnTo>
                      <a:pt x="3" y="32"/>
                    </a:lnTo>
                    <a:lnTo>
                      <a:pt x="4" y="32"/>
                    </a:lnTo>
                    <a:lnTo>
                      <a:pt x="5" y="31"/>
                    </a:lnTo>
                    <a:lnTo>
                      <a:pt x="6" y="31"/>
                    </a:lnTo>
                    <a:lnTo>
                      <a:pt x="7" y="31"/>
                    </a:lnTo>
                    <a:lnTo>
                      <a:pt x="8" y="31"/>
                    </a:lnTo>
                    <a:lnTo>
                      <a:pt x="9" y="30"/>
                    </a:lnTo>
                    <a:lnTo>
                      <a:pt x="10" y="30"/>
                    </a:lnTo>
                    <a:lnTo>
                      <a:pt x="11" y="30"/>
                    </a:lnTo>
                    <a:lnTo>
                      <a:pt x="12" y="30"/>
                    </a:lnTo>
                    <a:lnTo>
                      <a:pt x="13" y="29"/>
                    </a:lnTo>
                    <a:lnTo>
                      <a:pt x="14" y="29"/>
                    </a:lnTo>
                    <a:lnTo>
                      <a:pt x="15" y="29"/>
                    </a:lnTo>
                    <a:lnTo>
                      <a:pt x="19" y="28"/>
                    </a:lnTo>
                    <a:lnTo>
                      <a:pt x="25" y="26"/>
                    </a:lnTo>
                    <a:lnTo>
                      <a:pt x="65" y="0"/>
                    </a:lnTo>
                  </a:path>
                </a:pathLst>
              </a:custGeom>
              <a:solidFill>
                <a:srgbClr val="D30026"/>
              </a:solidFill>
              <a:ln w="9525">
                <a:noFill/>
                <a:round/>
                <a:headEnd/>
                <a:tailEnd/>
              </a:ln>
            </xdr:spPr>
          </xdr:sp>
          <xdr:sp macro="" textlink="">
            <xdr:nvSpPr>
              <xdr:cNvPr id="113" name="Freeform 11">
                <a:extLst>
                  <a:ext uri="{FF2B5EF4-FFF2-40B4-BE49-F238E27FC236}">
                    <a16:creationId xmlns:a16="http://schemas.microsoft.com/office/drawing/2014/main" id="{00000000-0008-0000-0000-000071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798" y="620"/>
                <a:ext cx="17" cy="307"/>
              </a:xfrm>
              <a:custGeom>
                <a:avLst/>
                <a:gdLst>
                  <a:gd name="T0" fmla="*/ 17 w 17"/>
                  <a:gd name="T1" fmla="*/ 307 h 307"/>
                  <a:gd name="T2" fmla="*/ 0 w 17"/>
                  <a:gd name="T3" fmla="*/ 307 h 307"/>
                  <a:gd name="T4" fmla="*/ 0 w 17"/>
                  <a:gd name="T5" fmla="*/ 0 h 307"/>
                  <a:gd name="T6" fmla="*/ 17 w 17"/>
                  <a:gd name="T7" fmla="*/ 0 h 307"/>
                  <a:gd name="T8" fmla="*/ 0 60000 65536"/>
                  <a:gd name="T9" fmla="*/ 0 60000 65536"/>
                  <a:gd name="T10" fmla="*/ 0 60000 65536"/>
                  <a:gd name="T11" fmla="*/ 0 60000 65536"/>
                  <a:gd name="T12" fmla="*/ 0 w 17"/>
                  <a:gd name="T13" fmla="*/ 0 h 307"/>
                  <a:gd name="T14" fmla="*/ 17 w 17"/>
                  <a:gd name="T15" fmla="*/ 307 h 307"/>
                </a:gdLst>
                <a:ahLst/>
                <a:cxnLst>
                  <a:cxn ang="T8">
                    <a:pos x="T0" y="T1"/>
                  </a:cxn>
                  <a:cxn ang="T9">
                    <a:pos x="T2" y="T3"/>
                  </a:cxn>
                  <a:cxn ang="T10">
                    <a:pos x="T4" y="T5"/>
                  </a:cxn>
                  <a:cxn ang="T11">
                    <a:pos x="T6" y="T7"/>
                  </a:cxn>
                </a:cxnLst>
                <a:rect l="T12" t="T13" r="T14" b="T15"/>
                <a:pathLst>
                  <a:path w="17" h="307">
                    <a:moveTo>
                      <a:pt x="17" y="307"/>
                    </a:moveTo>
                    <a:lnTo>
                      <a:pt x="0" y="307"/>
                    </a:lnTo>
                    <a:lnTo>
                      <a:pt x="0" y="0"/>
                    </a:lnTo>
                    <a:lnTo>
                      <a:pt x="17" y="0"/>
                    </a:lnTo>
                  </a:path>
                </a:pathLst>
              </a:custGeom>
              <a:solidFill>
                <a:srgbClr val="D30026"/>
              </a:solidFill>
              <a:ln w="9525">
                <a:noFill/>
                <a:round/>
                <a:headEnd/>
                <a:tailEnd/>
              </a:ln>
            </xdr:spPr>
          </xdr:sp>
          <xdr:sp macro="" textlink="">
            <xdr:nvSpPr>
              <xdr:cNvPr id="114" name="Freeform 12">
                <a:extLst>
                  <a:ext uri="{FF2B5EF4-FFF2-40B4-BE49-F238E27FC236}">
                    <a16:creationId xmlns:a16="http://schemas.microsoft.com/office/drawing/2014/main" id="{00000000-0008-0000-0000-000072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449" y="858"/>
                <a:ext cx="349" cy="69"/>
              </a:xfrm>
              <a:custGeom>
                <a:avLst/>
                <a:gdLst>
                  <a:gd name="T0" fmla="*/ 349 w 349"/>
                  <a:gd name="T1" fmla="*/ 69 h 69"/>
                  <a:gd name="T2" fmla="*/ 349 w 349"/>
                  <a:gd name="T3" fmla="*/ 69 h 69"/>
                  <a:gd name="T4" fmla="*/ 0 w 349"/>
                  <a:gd name="T5" fmla="*/ 69 h 69"/>
                  <a:gd name="T6" fmla="*/ 0 w 349"/>
                  <a:gd name="T7" fmla="*/ 28 h 69"/>
                  <a:gd name="T8" fmla="*/ 121 w 349"/>
                  <a:gd name="T9" fmla="*/ 28 h 69"/>
                  <a:gd name="T10" fmla="*/ 138 w 349"/>
                  <a:gd name="T11" fmla="*/ 0 h 69"/>
                  <a:gd name="T12" fmla="*/ 224 w 349"/>
                  <a:gd name="T13" fmla="*/ 0 h 69"/>
                  <a:gd name="T14" fmla="*/ 228 w 349"/>
                  <a:gd name="T15" fmla="*/ 28 h 69"/>
                  <a:gd name="T16" fmla="*/ 349 w 349"/>
                  <a:gd name="T17" fmla="*/ 28 h 69"/>
                  <a:gd name="T18" fmla="*/ 0 60000 65536"/>
                  <a:gd name="T19" fmla="*/ 0 60000 65536"/>
                  <a:gd name="T20" fmla="*/ 0 60000 65536"/>
                  <a:gd name="T21" fmla="*/ 0 60000 65536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w 349"/>
                  <a:gd name="T28" fmla="*/ 0 h 69"/>
                  <a:gd name="T29" fmla="*/ 349 w 349"/>
                  <a:gd name="T30" fmla="*/ 69 h 69"/>
                </a:gdLst>
                <a:ahLst/>
                <a:cxnLst>
                  <a:cxn ang="T18">
                    <a:pos x="T0" y="T1"/>
                  </a:cxn>
                  <a:cxn ang="T19">
                    <a:pos x="T2" y="T3"/>
                  </a:cxn>
                  <a:cxn ang="T20">
                    <a:pos x="T4" y="T5"/>
                  </a:cxn>
                  <a:cxn ang="T21">
                    <a:pos x="T6" y="T7"/>
                  </a:cxn>
                  <a:cxn ang="T22">
                    <a:pos x="T8" y="T9"/>
                  </a:cxn>
                  <a:cxn ang="T23">
                    <a:pos x="T10" y="T11"/>
                  </a:cxn>
                  <a:cxn ang="T24">
                    <a:pos x="T12" y="T13"/>
                  </a:cxn>
                  <a:cxn ang="T25">
                    <a:pos x="T14" y="T15"/>
                  </a:cxn>
                  <a:cxn ang="T26">
                    <a:pos x="T16" y="T17"/>
                  </a:cxn>
                </a:cxnLst>
                <a:rect l="T27" t="T28" r="T29" b="T30"/>
                <a:pathLst>
                  <a:path w="349" h="69">
                    <a:moveTo>
                      <a:pt x="349" y="69"/>
                    </a:moveTo>
                    <a:lnTo>
                      <a:pt x="349" y="69"/>
                    </a:lnTo>
                    <a:lnTo>
                      <a:pt x="0" y="69"/>
                    </a:lnTo>
                    <a:lnTo>
                      <a:pt x="0" y="28"/>
                    </a:lnTo>
                    <a:lnTo>
                      <a:pt x="121" y="28"/>
                    </a:lnTo>
                    <a:lnTo>
                      <a:pt x="138" y="0"/>
                    </a:lnTo>
                    <a:lnTo>
                      <a:pt x="224" y="0"/>
                    </a:lnTo>
                    <a:lnTo>
                      <a:pt x="228" y="28"/>
                    </a:lnTo>
                    <a:lnTo>
                      <a:pt x="349" y="28"/>
                    </a:lnTo>
                  </a:path>
                </a:pathLst>
              </a:custGeom>
              <a:solidFill>
                <a:srgbClr val="D30026"/>
              </a:solidFill>
              <a:ln w="9525">
                <a:noFill/>
                <a:round/>
                <a:headEnd/>
                <a:tailEnd/>
              </a:ln>
            </xdr:spPr>
          </xdr:sp>
          <xdr:sp macro="" textlink="">
            <xdr:nvSpPr>
              <xdr:cNvPr id="115" name="Freeform 13">
                <a:extLst>
                  <a:ext uri="{FF2B5EF4-FFF2-40B4-BE49-F238E27FC236}">
                    <a16:creationId xmlns:a16="http://schemas.microsoft.com/office/drawing/2014/main" id="{00000000-0008-0000-0000-000073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485" y="620"/>
                <a:ext cx="313" cy="266"/>
              </a:xfrm>
              <a:custGeom>
                <a:avLst/>
                <a:gdLst>
                  <a:gd name="T0" fmla="*/ 313 w 313"/>
                  <a:gd name="T1" fmla="*/ 266 h 266"/>
                  <a:gd name="T2" fmla="*/ 260 w 313"/>
                  <a:gd name="T3" fmla="*/ 41 h 266"/>
                  <a:gd name="T4" fmla="*/ 133 w 313"/>
                  <a:gd name="T5" fmla="*/ 41 h 266"/>
                  <a:gd name="T6" fmla="*/ 0 w 313"/>
                  <a:gd name="T7" fmla="*/ 218 h 266"/>
                  <a:gd name="T8" fmla="*/ 0 w 313"/>
                  <a:gd name="T9" fmla="*/ 0 h 266"/>
                  <a:gd name="T10" fmla="*/ 133 w 313"/>
                  <a:gd name="T11" fmla="*/ 0 h 266"/>
                  <a:gd name="T12" fmla="*/ 260 w 313"/>
                  <a:gd name="T13" fmla="*/ 0 h 266"/>
                  <a:gd name="T14" fmla="*/ 313 w 313"/>
                  <a:gd name="T15" fmla="*/ 0 h 266"/>
                  <a:gd name="T16" fmla="*/ 0 60000 65536"/>
                  <a:gd name="T17" fmla="*/ 0 60000 65536"/>
                  <a:gd name="T18" fmla="*/ 0 60000 65536"/>
                  <a:gd name="T19" fmla="*/ 0 60000 65536"/>
                  <a:gd name="T20" fmla="*/ 0 60000 65536"/>
                  <a:gd name="T21" fmla="*/ 0 60000 65536"/>
                  <a:gd name="T22" fmla="*/ 0 60000 65536"/>
                  <a:gd name="T23" fmla="*/ 0 60000 65536"/>
                  <a:gd name="T24" fmla="*/ 0 w 313"/>
                  <a:gd name="T25" fmla="*/ 0 h 266"/>
                  <a:gd name="T26" fmla="*/ 313 w 313"/>
                  <a:gd name="T27" fmla="*/ 266 h 266"/>
                </a:gdLst>
                <a:ahLst/>
                <a:cxnLst>
                  <a:cxn ang="T16">
                    <a:pos x="T0" y="T1"/>
                  </a:cxn>
                  <a:cxn ang="T17">
                    <a:pos x="T2" y="T3"/>
                  </a:cxn>
                  <a:cxn ang="T18">
                    <a:pos x="T4" y="T5"/>
                  </a:cxn>
                  <a:cxn ang="T19">
                    <a:pos x="T6" y="T7"/>
                  </a:cxn>
                  <a:cxn ang="T20">
                    <a:pos x="T8" y="T9"/>
                  </a:cxn>
                  <a:cxn ang="T21">
                    <a:pos x="T10" y="T11"/>
                  </a:cxn>
                  <a:cxn ang="T22">
                    <a:pos x="T12" y="T13"/>
                  </a:cxn>
                  <a:cxn ang="T23">
                    <a:pos x="T14" y="T15"/>
                  </a:cxn>
                </a:cxnLst>
                <a:rect l="T24" t="T25" r="T26" b="T27"/>
                <a:pathLst>
                  <a:path w="313" h="266">
                    <a:moveTo>
                      <a:pt x="313" y="266"/>
                    </a:moveTo>
                    <a:lnTo>
                      <a:pt x="260" y="41"/>
                    </a:lnTo>
                    <a:lnTo>
                      <a:pt x="133" y="41"/>
                    </a:lnTo>
                    <a:lnTo>
                      <a:pt x="0" y="218"/>
                    </a:lnTo>
                    <a:lnTo>
                      <a:pt x="0" y="0"/>
                    </a:lnTo>
                    <a:lnTo>
                      <a:pt x="133" y="0"/>
                    </a:lnTo>
                    <a:lnTo>
                      <a:pt x="260" y="0"/>
                    </a:lnTo>
                    <a:lnTo>
                      <a:pt x="313" y="0"/>
                    </a:lnTo>
                  </a:path>
                </a:pathLst>
              </a:custGeom>
              <a:solidFill>
                <a:srgbClr val="D30026"/>
              </a:solidFill>
              <a:ln w="9525">
                <a:noFill/>
                <a:round/>
                <a:headEnd/>
                <a:tailEnd/>
              </a:ln>
            </xdr:spPr>
          </xdr:sp>
          <xdr:sp macro="" textlink="">
            <xdr:nvSpPr>
              <xdr:cNvPr id="116" name="Freeform 14">
                <a:extLst>
                  <a:ext uri="{FF2B5EF4-FFF2-40B4-BE49-F238E27FC236}">
                    <a16:creationId xmlns:a16="http://schemas.microsoft.com/office/drawing/2014/main" id="{00000000-0008-0000-0000-000074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473" y="709"/>
                <a:ext cx="12" cy="145"/>
              </a:xfrm>
              <a:custGeom>
                <a:avLst/>
                <a:gdLst>
                  <a:gd name="T0" fmla="*/ 12 w 12"/>
                  <a:gd name="T1" fmla="*/ 129 h 145"/>
                  <a:gd name="T2" fmla="*/ 11 w 12"/>
                  <a:gd name="T3" fmla="*/ 130 h 145"/>
                  <a:gd name="T4" fmla="*/ 10 w 12"/>
                  <a:gd name="T5" fmla="*/ 132 h 145"/>
                  <a:gd name="T6" fmla="*/ 9 w 12"/>
                  <a:gd name="T7" fmla="*/ 133 h 145"/>
                  <a:gd name="T8" fmla="*/ 8 w 12"/>
                  <a:gd name="T9" fmla="*/ 134 h 145"/>
                  <a:gd name="T10" fmla="*/ 7 w 12"/>
                  <a:gd name="T11" fmla="*/ 136 h 145"/>
                  <a:gd name="T12" fmla="*/ 5 w 12"/>
                  <a:gd name="T13" fmla="*/ 138 h 145"/>
                  <a:gd name="T14" fmla="*/ 4 w 12"/>
                  <a:gd name="T15" fmla="*/ 140 h 145"/>
                  <a:gd name="T16" fmla="*/ 2 w 12"/>
                  <a:gd name="T17" fmla="*/ 143 h 145"/>
                  <a:gd name="T18" fmla="*/ 0 w 12"/>
                  <a:gd name="T19" fmla="*/ 145 h 145"/>
                  <a:gd name="T20" fmla="*/ 0 w 12"/>
                  <a:gd name="T21" fmla="*/ 34 h 145"/>
                  <a:gd name="T22" fmla="*/ 11 w 12"/>
                  <a:gd name="T23" fmla="*/ 7 h 145"/>
                  <a:gd name="T24" fmla="*/ 12 w 12"/>
                  <a:gd name="T25" fmla="*/ 0 h 145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60000 65536"/>
                  <a:gd name="T34" fmla="*/ 0 60000 65536"/>
                  <a:gd name="T35" fmla="*/ 0 60000 65536"/>
                  <a:gd name="T36" fmla="*/ 0 60000 65536"/>
                  <a:gd name="T37" fmla="*/ 0 60000 65536"/>
                  <a:gd name="T38" fmla="*/ 0 60000 65536"/>
                  <a:gd name="T39" fmla="*/ 0 w 12"/>
                  <a:gd name="T40" fmla="*/ 0 h 145"/>
                  <a:gd name="T41" fmla="*/ 12 w 12"/>
                  <a:gd name="T42" fmla="*/ 145 h 145"/>
                </a:gdLst>
                <a:ahLst/>
                <a:cxnLst>
                  <a:cxn ang="T26">
                    <a:pos x="T0" y="T1"/>
                  </a:cxn>
                  <a:cxn ang="T27">
                    <a:pos x="T2" y="T3"/>
                  </a:cxn>
                  <a:cxn ang="T28">
                    <a:pos x="T4" y="T5"/>
                  </a:cxn>
                  <a:cxn ang="T29">
                    <a:pos x="T6" y="T7"/>
                  </a:cxn>
                  <a:cxn ang="T30">
                    <a:pos x="T8" y="T9"/>
                  </a:cxn>
                  <a:cxn ang="T31">
                    <a:pos x="T10" y="T11"/>
                  </a:cxn>
                  <a:cxn ang="T32">
                    <a:pos x="T12" y="T13"/>
                  </a:cxn>
                  <a:cxn ang="T33">
                    <a:pos x="T14" y="T15"/>
                  </a:cxn>
                  <a:cxn ang="T34">
                    <a:pos x="T16" y="T17"/>
                  </a:cxn>
                  <a:cxn ang="T35">
                    <a:pos x="T18" y="T19"/>
                  </a:cxn>
                  <a:cxn ang="T36">
                    <a:pos x="T20" y="T21"/>
                  </a:cxn>
                  <a:cxn ang="T37">
                    <a:pos x="T22" y="T23"/>
                  </a:cxn>
                  <a:cxn ang="T38">
                    <a:pos x="T24" y="T25"/>
                  </a:cxn>
                </a:cxnLst>
                <a:rect l="T39" t="T40" r="T41" b="T42"/>
                <a:pathLst>
                  <a:path w="12" h="145">
                    <a:moveTo>
                      <a:pt x="12" y="129"/>
                    </a:moveTo>
                    <a:lnTo>
                      <a:pt x="11" y="130"/>
                    </a:lnTo>
                    <a:lnTo>
                      <a:pt x="10" y="132"/>
                    </a:lnTo>
                    <a:lnTo>
                      <a:pt x="9" y="133"/>
                    </a:lnTo>
                    <a:lnTo>
                      <a:pt x="8" y="134"/>
                    </a:lnTo>
                    <a:lnTo>
                      <a:pt x="7" y="136"/>
                    </a:lnTo>
                    <a:lnTo>
                      <a:pt x="5" y="138"/>
                    </a:lnTo>
                    <a:lnTo>
                      <a:pt x="4" y="140"/>
                    </a:lnTo>
                    <a:lnTo>
                      <a:pt x="2" y="143"/>
                    </a:lnTo>
                    <a:lnTo>
                      <a:pt x="0" y="145"/>
                    </a:lnTo>
                    <a:lnTo>
                      <a:pt x="0" y="34"/>
                    </a:lnTo>
                    <a:lnTo>
                      <a:pt x="11" y="7"/>
                    </a:lnTo>
                    <a:lnTo>
                      <a:pt x="12" y="0"/>
                    </a:lnTo>
                  </a:path>
                </a:pathLst>
              </a:custGeom>
              <a:solidFill>
                <a:srgbClr val="D30026"/>
              </a:solidFill>
              <a:ln w="9525">
                <a:noFill/>
                <a:round/>
                <a:headEnd/>
                <a:tailEnd/>
              </a:ln>
            </xdr:spPr>
          </xdr:sp>
          <xdr:sp macro="" textlink="">
            <xdr:nvSpPr>
              <xdr:cNvPr id="117" name="Freeform 15">
                <a:extLst>
                  <a:ext uri="{FF2B5EF4-FFF2-40B4-BE49-F238E27FC236}">
                    <a16:creationId xmlns:a16="http://schemas.microsoft.com/office/drawing/2014/main" id="{00000000-0008-0000-0000-000075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183" y="620"/>
                <a:ext cx="302" cy="266"/>
              </a:xfrm>
              <a:custGeom>
                <a:avLst/>
                <a:gdLst>
                  <a:gd name="T0" fmla="*/ 302 w 302"/>
                  <a:gd name="T1" fmla="*/ 89 h 266"/>
                  <a:gd name="T2" fmla="*/ 253 w 302"/>
                  <a:gd name="T3" fmla="*/ 46 h 266"/>
                  <a:gd name="T4" fmla="*/ 193 w 302"/>
                  <a:gd name="T5" fmla="*/ 41 h 266"/>
                  <a:gd name="T6" fmla="*/ 59 w 302"/>
                  <a:gd name="T7" fmla="*/ 41 h 266"/>
                  <a:gd name="T8" fmla="*/ 0 w 302"/>
                  <a:gd name="T9" fmla="*/ 266 h 266"/>
                  <a:gd name="T10" fmla="*/ 0 w 302"/>
                  <a:gd name="T11" fmla="*/ 0 h 266"/>
                  <a:gd name="T12" fmla="*/ 301 w 302"/>
                  <a:gd name="T13" fmla="*/ 0 h 266"/>
                  <a:gd name="T14" fmla="*/ 302 w 302"/>
                  <a:gd name="T15" fmla="*/ 0 h 266"/>
                  <a:gd name="T16" fmla="*/ 0 60000 65536"/>
                  <a:gd name="T17" fmla="*/ 0 60000 65536"/>
                  <a:gd name="T18" fmla="*/ 0 60000 65536"/>
                  <a:gd name="T19" fmla="*/ 0 60000 65536"/>
                  <a:gd name="T20" fmla="*/ 0 60000 65536"/>
                  <a:gd name="T21" fmla="*/ 0 60000 65536"/>
                  <a:gd name="T22" fmla="*/ 0 60000 65536"/>
                  <a:gd name="T23" fmla="*/ 0 60000 65536"/>
                  <a:gd name="T24" fmla="*/ 0 w 302"/>
                  <a:gd name="T25" fmla="*/ 0 h 266"/>
                  <a:gd name="T26" fmla="*/ 302 w 302"/>
                  <a:gd name="T27" fmla="*/ 266 h 266"/>
                </a:gdLst>
                <a:ahLst/>
                <a:cxnLst>
                  <a:cxn ang="T16">
                    <a:pos x="T0" y="T1"/>
                  </a:cxn>
                  <a:cxn ang="T17">
                    <a:pos x="T2" y="T3"/>
                  </a:cxn>
                  <a:cxn ang="T18">
                    <a:pos x="T4" y="T5"/>
                  </a:cxn>
                  <a:cxn ang="T19">
                    <a:pos x="T6" y="T7"/>
                  </a:cxn>
                  <a:cxn ang="T20">
                    <a:pos x="T8" y="T9"/>
                  </a:cxn>
                  <a:cxn ang="T21">
                    <a:pos x="T10" y="T11"/>
                  </a:cxn>
                  <a:cxn ang="T22">
                    <a:pos x="T12" y="T13"/>
                  </a:cxn>
                  <a:cxn ang="T23">
                    <a:pos x="T14" y="T15"/>
                  </a:cxn>
                </a:cxnLst>
                <a:rect l="T24" t="T25" r="T26" b="T27"/>
                <a:pathLst>
                  <a:path w="302" h="266">
                    <a:moveTo>
                      <a:pt x="302" y="89"/>
                    </a:moveTo>
                    <a:lnTo>
                      <a:pt x="253" y="46"/>
                    </a:lnTo>
                    <a:lnTo>
                      <a:pt x="193" y="41"/>
                    </a:lnTo>
                    <a:lnTo>
                      <a:pt x="59" y="41"/>
                    </a:lnTo>
                    <a:lnTo>
                      <a:pt x="0" y="266"/>
                    </a:lnTo>
                    <a:lnTo>
                      <a:pt x="0" y="0"/>
                    </a:lnTo>
                    <a:lnTo>
                      <a:pt x="301" y="0"/>
                    </a:lnTo>
                    <a:lnTo>
                      <a:pt x="302" y="0"/>
                    </a:lnTo>
                  </a:path>
                </a:pathLst>
              </a:custGeom>
              <a:solidFill>
                <a:srgbClr val="D30026"/>
              </a:solidFill>
              <a:ln w="9525">
                <a:noFill/>
                <a:round/>
                <a:headEnd/>
                <a:tailEnd/>
              </a:ln>
            </xdr:spPr>
          </xdr:sp>
          <xdr:sp macro="" textlink="">
            <xdr:nvSpPr>
              <xdr:cNvPr id="118" name="Freeform 16">
                <a:extLst>
                  <a:ext uri="{FF2B5EF4-FFF2-40B4-BE49-F238E27FC236}">
                    <a16:creationId xmlns:a16="http://schemas.microsoft.com/office/drawing/2014/main" id="{00000000-0008-0000-0000-000076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449" y="812"/>
                <a:ext cx="24" cy="74"/>
              </a:xfrm>
              <a:custGeom>
                <a:avLst/>
                <a:gdLst>
                  <a:gd name="T0" fmla="*/ 24 w 24"/>
                  <a:gd name="T1" fmla="*/ 42 h 74"/>
                  <a:gd name="T2" fmla="*/ 24 w 24"/>
                  <a:gd name="T3" fmla="*/ 43 h 74"/>
                  <a:gd name="T4" fmla="*/ 23 w 24"/>
                  <a:gd name="T5" fmla="*/ 43 h 74"/>
                  <a:gd name="T6" fmla="*/ 22 w 24"/>
                  <a:gd name="T7" fmla="*/ 44 h 74"/>
                  <a:gd name="T8" fmla="*/ 20 w 24"/>
                  <a:gd name="T9" fmla="*/ 47 h 74"/>
                  <a:gd name="T10" fmla="*/ 17 w 24"/>
                  <a:gd name="T11" fmla="*/ 51 h 74"/>
                  <a:gd name="T12" fmla="*/ 13 w 24"/>
                  <a:gd name="T13" fmla="*/ 56 h 74"/>
                  <a:gd name="T14" fmla="*/ 9 w 24"/>
                  <a:gd name="T15" fmla="*/ 62 h 74"/>
                  <a:gd name="T16" fmla="*/ 4 w 24"/>
                  <a:gd name="T17" fmla="*/ 68 h 74"/>
                  <a:gd name="T18" fmla="*/ 0 w 24"/>
                  <a:gd name="T19" fmla="*/ 74 h 74"/>
                  <a:gd name="T20" fmla="*/ 0 w 24"/>
                  <a:gd name="T21" fmla="*/ 45 h 74"/>
                  <a:gd name="T22" fmla="*/ 4 w 24"/>
                  <a:gd name="T23" fmla="*/ 41 h 74"/>
                  <a:gd name="T24" fmla="*/ 9 w 24"/>
                  <a:gd name="T25" fmla="*/ 36 h 74"/>
                  <a:gd name="T26" fmla="*/ 24 w 24"/>
                  <a:gd name="T27" fmla="*/ 4 h 74"/>
                  <a:gd name="T28" fmla="*/ 24 w 24"/>
                  <a:gd name="T29" fmla="*/ 0 h 74"/>
                  <a:gd name="T30" fmla="*/ 0 60000 65536"/>
                  <a:gd name="T31" fmla="*/ 0 60000 65536"/>
                  <a:gd name="T32" fmla="*/ 0 60000 65536"/>
                  <a:gd name="T33" fmla="*/ 0 60000 65536"/>
                  <a:gd name="T34" fmla="*/ 0 60000 65536"/>
                  <a:gd name="T35" fmla="*/ 0 60000 65536"/>
                  <a:gd name="T36" fmla="*/ 0 60000 65536"/>
                  <a:gd name="T37" fmla="*/ 0 60000 65536"/>
                  <a:gd name="T38" fmla="*/ 0 60000 65536"/>
                  <a:gd name="T39" fmla="*/ 0 60000 65536"/>
                  <a:gd name="T40" fmla="*/ 0 60000 65536"/>
                  <a:gd name="T41" fmla="*/ 0 60000 65536"/>
                  <a:gd name="T42" fmla="*/ 0 60000 65536"/>
                  <a:gd name="T43" fmla="*/ 0 60000 65536"/>
                  <a:gd name="T44" fmla="*/ 0 60000 65536"/>
                  <a:gd name="T45" fmla="*/ 0 w 24"/>
                  <a:gd name="T46" fmla="*/ 0 h 74"/>
                  <a:gd name="T47" fmla="*/ 24 w 24"/>
                  <a:gd name="T48" fmla="*/ 74 h 74"/>
                </a:gdLst>
                <a:ahLst/>
                <a:cxnLst>
                  <a:cxn ang="T30">
                    <a:pos x="T0" y="T1"/>
                  </a:cxn>
                  <a:cxn ang="T31">
                    <a:pos x="T2" y="T3"/>
                  </a:cxn>
                  <a:cxn ang="T32">
                    <a:pos x="T4" y="T5"/>
                  </a:cxn>
                  <a:cxn ang="T33">
                    <a:pos x="T6" y="T7"/>
                  </a:cxn>
                  <a:cxn ang="T34">
                    <a:pos x="T8" y="T9"/>
                  </a:cxn>
                  <a:cxn ang="T35">
                    <a:pos x="T10" y="T11"/>
                  </a:cxn>
                  <a:cxn ang="T36">
                    <a:pos x="T12" y="T13"/>
                  </a:cxn>
                  <a:cxn ang="T37">
                    <a:pos x="T14" y="T15"/>
                  </a:cxn>
                  <a:cxn ang="T38">
                    <a:pos x="T16" y="T17"/>
                  </a:cxn>
                  <a:cxn ang="T39">
                    <a:pos x="T18" y="T19"/>
                  </a:cxn>
                  <a:cxn ang="T40">
                    <a:pos x="T20" y="T21"/>
                  </a:cxn>
                  <a:cxn ang="T41">
                    <a:pos x="T22" y="T23"/>
                  </a:cxn>
                  <a:cxn ang="T42">
                    <a:pos x="T24" y="T25"/>
                  </a:cxn>
                  <a:cxn ang="T43">
                    <a:pos x="T26" y="T27"/>
                  </a:cxn>
                  <a:cxn ang="T44">
                    <a:pos x="T28" y="T29"/>
                  </a:cxn>
                </a:cxnLst>
                <a:rect l="T45" t="T46" r="T47" b="T48"/>
                <a:pathLst>
                  <a:path w="24" h="74">
                    <a:moveTo>
                      <a:pt x="24" y="42"/>
                    </a:moveTo>
                    <a:lnTo>
                      <a:pt x="24" y="43"/>
                    </a:lnTo>
                    <a:lnTo>
                      <a:pt x="23" y="43"/>
                    </a:lnTo>
                    <a:lnTo>
                      <a:pt x="22" y="44"/>
                    </a:lnTo>
                    <a:lnTo>
                      <a:pt x="20" y="47"/>
                    </a:lnTo>
                    <a:lnTo>
                      <a:pt x="17" y="51"/>
                    </a:lnTo>
                    <a:lnTo>
                      <a:pt x="13" y="56"/>
                    </a:lnTo>
                    <a:lnTo>
                      <a:pt x="9" y="62"/>
                    </a:lnTo>
                    <a:lnTo>
                      <a:pt x="4" y="68"/>
                    </a:lnTo>
                    <a:lnTo>
                      <a:pt x="0" y="74"/>
                    </a:lnTo>
                    <a:lnTo>
                      <a:pt x="0" y="45"/>
                    </a:lnTo>
                    <a:lnTo>
                      <a:pt x="4" y="41"/>
                    </a:lnTo>
                    <a:lnTo>
                      <a:pt x="9" y="36"/>
                    </a:lnTo>
                    <a:lnTo>
                      <a:pt x="24" y="4"/>
                    </a:lnTo>
                    <a:lnTo>
                      <a:pt x="24" y="0"/>
                    </a:lnTo>
                  </a:path>
                </a:pathLst>
              </a:custGeom>
              <a:solidFill>
                <a:srgbClr val="D30026"/>
              </a:solidFill>
              <a:ln w="9525">
                <a:noFill/>
                <a:round/>
                <a:headEnd/>
                <a:tailEnd/>
              </a:ln>
            </xdr:spPr>
          </xdr:sp>
          <xdr:sp macro="" textlink="">
            <xdr:nvSpPr>
              <xdr:cNvPr id="119" name="Freeform 17">
                <a:extLst>
                  <a:ext uri="{FF2B5EF4-FFF2-40B4-BE49-F238E27FC236}">
                    <a16:creationId xmlns:a16="http://schemas.microsoft.com/office/drawing/2014/main" id="{00000000-0008-0000-0000-000077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429" y="743"/>
                <a:ext cx="44" cy="69"/>
              </a:xfrm>
              <a:custGeom>
                <a:avLst/>
                <a:gdLst>
                  <a:gd name="T0" fmla="*/ 44 w 44"/>
                  <a:gd name="T1" fmla="*/ 69 h 69"/>
                  <a:gd name="T2" fmla="*/ 44 w 44"/>
                  <a:gd name="T3" fmla="*/ 67 h 69"/>
                  <a:gd name="T4" fmla="*/ 44 w 44"/>
                  <a:gd name="T5" fmla="*/ 66 h 69"/>
                  <a:gd name="T6" fmla="*/ 43 w 44"/>
                  <a:gd name="T7" fmla="*/ 62 h 69"/>
                  <a:gd name="T8" fmla="*/ 39 w 44"/>
                  <a:gd name="T9" fmla="*/ 52 h 69"/>
                  <a:gd name="T10" fmla="*/ 38 w 44"/>
                  <a:gd name="T11" fmla="*/ 50 h 69"/>
                  <a:gd name="T12" fmla="*/ 36 w 44"/>
                  <a:gd name="T13" fmla="*/ 48 h 69"/>
                  <a:gd name="T14" fmla="*/ 36 w 44"/>
                  <a:gd name="T15" fmla="*/ 47 h 69"/>
                  <a:gd name="T16" fmla="*/ 34 w 44"/>
                  <a:gd name="T17" fmla="*/ 45 h 69"/>
                  <a:gd name="T18" fmla="*/ 31 w 44"/>
                  <a:gd name="T19" fmla="*/ 42 h 69"/>
                  <a:gd name="T20" fmla="*/ 31 w 44"/>
                  <a:gd name="T21" fmla="*/ 42 h 69"/>
                  <a:gd name="T22" fmla="*/ 28 w 44"/>
                  <a:gd name="T23" fmla="*/ 40 h 69"/>
                  <a:gd name="T24" fmla="*/ 27 w 44"/>
                  <a:gd name="T25" fmla="*/ 40 h 69"/>
                  <a:gd name="T26" fmla="*/ 25 w 44"/>
                  <a:gd name="T27" fmla="*/ 38 h 69"/>
                  <a:gd name="T28" fmla="*/ 24 w 44"/>
                  <a:gd name="T29" fmla="*/ 37 h 69"/>
                  <a:gd name="T30" fmla="*/ 9 w 44"/>
                  <a:gd name="T31" fmla="*/ 30 h 69"/>
                  <a:gd name="T32" fmla="*/ 5 w 44"/>
                  <a:gd name="T33" fmla="*/ 29 h 69"/>
                  <a:gd name="T34" fmla="*/ 1 w 44"/>
                  <a:gd name="T35" fmla="*/ 28 h 69"/>
                  <a:gd name="T36" fmla="*/ 0 w 44"/>
                  <a:gd name="T37" fmla="*/ 27 h 69"/>
                  <a:gd name="T38" fmla="*/ 1 w 44"/>
                  <a:gd name="T39" fmla="*/ 26 h 69"/>
                  <a:gd name="T40" fmla="*/ 5 w 44"/>
                  <a:gd name="T41" fmla="*/ 25 h 69"/>
                  <a:gd name="T42" fmla="*/ 9 w 44"/>
                  <a:gd name="T43" fmla="*/ 23 h 69"/>
                  <a:gd name="T44" fmla="*/ 9 w 44"/>
                  <a:gd name="T45" fmla="*/ 23 h 69"/>
                  <a:gd name="T46" fmla="*/ 13 w 44"/>
                  <a:gd name="T47" fmla="*/ 22 h 69"/>
                  <a:gd name="T48" fmla="*/ 13 w 44"/>
                  <a:gd name="T49" fmla="*/ 22 h 69"/>
                  <a:gd name="T50" fmla="*/ 17 w 44"/>
                  <a:gd name="T51" fmla="*/ 20 h 69"/>
                  <a:gd name="T52" fmla="*/ 17 w 44"/>
                  <a:gd name="T53" fmla="*/ 20 h 69"/>
                  <a:gd name="T54" fmla="*/ 21 w 44"/>
                  <a:gd name="T55" fmla="*/ 19 h 69"/>
                  <a:gd name="T56" fmla="*/ 21 w 44"/>
                  <a:gd name="T57" fmla="*/ 18 h 69"/>
                  <a:gd name="T58" fmla="*/ 24 w 44"/>
                  <a:gd name="T59" fmla="*/ 17 h 69"/>
                  <a:gd name="T60" fmla="*/ 25 w 44"/>
                  <a:gd name="T61" fmla="*/ 16 h 69"/>
                  <a:gd name="T62" fmla="*/ 33 w 44"/>
                  <a:gd name="T63" fmla="*/ 10 h 69"/>
                  <a:gd name="T64" fmla="*/ 36 w 44"/>
                  <a:gd name="T65" fmla="*/ 8 h 69"/>
                  <a:gd name="T66" fmla="*/ 36 w 44"/>
                  <a:gd name="T67" fmla="*/ 8 h 69"/>
                  <a:gd name="T68" fmla="*/ 38 w 44"/>
                  <a:gd name="T69" fmla="*/ 6 h 69"/>
                  <a:gd name="T70" fmla="*/ 39 w 44"/>
                  <a:gd name="T71" fmla="*/ 5 h 69"/>
                  <a:gd name="T72" fmla="*/ 40 w 44"/>
                  <a:gd name="T73" fmla="*/ 5 h 69"/>
                  <a:gd name="T74" fmla="*/ 41 w 44"/>
                  <a:gd name="T75" fmla="*/ 3 h 69"/>
                  <a:gd name="T76" fmla="*/ 41 w 44"/>
                  <a:gd name="T77" fmla="*/ 3 h 69"/>
                  <a:gd name="T78" fmla="*/ 42 w 44"/>
                  <a:gd name="T79" fmla="*/ 2 h 69"/>
                  <a:gd name="T80" fmla="*/ 43 w 44"/>
                  <a:gd name="T81" fmla="*/ 1 h 69"/>
                  <a:gd name="T82" fmla="*/ 44 w 44"/>
                  <a:gd name="T83" fmla="*/ 0 h 69"/>
                  <a:gd name="T84" fmla="*/ 44 w 44"/>
                  <a:gd name="T85" fmla="*/ 0 h 69"/>
                  <a:gd name="T86" fmla="*/ 0 60000 65536"/>
                  <a:gd name="T87" fmla="*/ 0 60000 65536"/>
                  <a:gd name="T88" fmla="*/ 0 60000 65536"/>
                  <a:gd name="T89" fmla="*/ 0 60000 65536"/>
                  <a:gd name="T90" fmla="*/ 0 60000 65536"/>
                  <a:gd name="T91" fmla="*/ 0 60000 65536"/>
                  <a:gd name="T92" fmla="*/ 0 60000 65536"/>
                  <a:gd name="T93" fmla="*/ 0 60000 65536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w 44"/>
                  <a:gd name="T130" fmla="*/ 0 h 69"/>
                  <a:gd name="T131" fmla="*/ 44 w 44"/>
                  <a:gd name="T132" fmla="*/ 69 h 69"/>
                </a:gdLst>
                <a:ahLst/>
                <a:cxnLst>
                  <a:cxn ang="T86">
                    <a:pos x="T0" y="T1"/>
                  </a:cxn>
                  <a:cxn ang="T87">
                    <a:pos x="T2" y="T3"/>
                  </a:cxn>
                  <a:cxn ang="T88">
                    <a:pos x="T4" y="T5"/>
                  </a:cxn>
                  <a:cxn ang="T89">
                    <a:pos x="T6" y="T7"/>
                  </a:cxn>
                  <a:cxn ang="T90">
                    <a:pos x="T8" y="T9"/>
                  </a:cxn>
                  <a:cxn ang="T91">
                    <a:pos x="T10" y="T11"/>
                  </a:cxn>
                  <a:cxn ang="T92">
                    <a:pos x="T12" y="T13"/>
                  </a:cxn>
                  <a:cxn ang="T93">
                    <a:pos x="T14" y="T15"/>
                  </a:cxn>
                  <a:cxn ang="T94">
                    <a:pos x="T16" y="T17"/>
                  </a:cxn>
                  <a:cxn ang="T95">
                    <a:pos x="T18" y="T19"/>
                  </a:cxn>
                  <a:cxn ang="T96">
                    <a:pos x="T20" y="T21"/>
                  </a:cxn>
                  <a:cxn ang="T97">
                    <a:pos x="T22" y="T23"/>
                  </a:cxn>
                  <a:cxn ang="T98">
                    <a:pos x="T24" y="T25"/>
                  </a:cxn>
                  <a:cxn ang="T99">
                    <a:pos x="T26" y="T27"/>
                  </a:cxn>
                  <a:cxn ang="T100">
                    <a:pos x="T28" y="T29"/>
                  </a:cxn>
                  <a:cxn ang="T101">
                    <a:pos x="T30" y="T31"/>
                  </a:cxn>
                  <a:cxn ang="T102">
                    <a:pos x="T32" y="T33"/>
                  </a:cxn>
                  <a:cxn ang="T103">
                    <a:pos x="T34" y="T35"/>
                  </a:cxn>
                  <a:cxn ang="T104">
                    <a:pos x="T36" y="T37"/>
                  </a:cxn>
                  <a:cxn ang="T105">
                    <a:pos x="T38" y="T39"/>
                  </a:cxn>
                  <a:cxn ang="T106">
                    <a:pos x="T40" y="T41"/>
                  </a:cxn>
                  <a:cxn ang="T107">
                    <a:pos x="T42" y="T43"/>
                  </a:cxn>
                  <a:cxn ang="T108">
                    <a:pos x="T44" y="T45"/>
                  </a:cxn>
                  <a:cxn ang="T109">
                    <a:pos x="T46" y="T47"/>
                  </a:cxn>
                  <a:cxn ang="T110">
                    <a:pos x="T48" y="T49"/>
                  </a:cxn>
                  <a:cxn ang="T111">
                    <a:pos x="T50" y="T51"/>
                  </a:cxn>
                  <a:cxn ang="T112">
                    <a:pos x="T52" y="T53"/>
                  </a:cxn>
                  <a:cxn ang="T113">
                    <a:pos x="T54" y="T55"/>
                  </a:cxn>
                  <a:cxn ang="T114">
                    <a:pos x="T56" y="T57"/>
                  </a:cxn>
                  <a:cxn ang="T115">
                    <a:pos x="T58" y="T59"/>
                  </a:cxn>
                  <a:cxn ang="T116">
                    <a:pos x="T60" y="T61"/>
                  </a:cxn>
                  <a:cxn ang="T117">
                    <a:pos x="T62" y="T63"/>
                  </a:cxn>
                  <a:cxn ang="T118">
                    <a:pos x="T64" y="T65"/>
                  </a:cxn>
                  <a:cxn ang="T119">
                    <a:pos x="T66" y="T67"/>
                  </a:cxn>
                  <a:cxn ang="T120">
                    <a:pos x="T68" y="T69"/>
                  </a:cxn>
                  <a:cxn ang="T121">
                    <a:pos x="T70" y="T71"/>
                  </a:cxn>
                  <a:cxn ang="T122">
                    <a:pos x="T72" y="T73"/>
                  </a:cxn>
                  <a:cxn ang="T123">
                    <a:pos x="T74" y="T75"/>
                  </a:cxn>
                  <a:cxn ang="T124">
                    <a:pos x="T76" y="T77"/>
                  </a:cxn>
                  <a:cxn ang="T125">
                    <a:pos x="T78" y="T79"/>
                  </a:cxn>
                  <a:cxn ang="T126">
                    <a:pos x="T80" y="T81"/>
                  </a:cxn>
                  <a:cxn ang="T127">
                    <a:pos x="T82" y="T83"/>
                  </a:cxn>
                  <a:cxn ang="T128">
                    <a:pos x="T84" y="T85"/>
                  </a:cxn>
                </a:cxnLst>
                <a:rect l="T129" t="T130" r="T131" b="T132"/>
                <a:pathLst>
                  <a:path w="44" h="69">
                    <a:moveTo>
                      <a:pt x="44" y="69"/>
                    </a:moveTo>
                    <a:lnTo>
                      <a:pt x="44" y="67"/>
                    </a:lnTo>
                    <a:lnTo>
                      <a:pt x="44" y="66"/>
                    </a:lnTo>
                    <a:lnTo>
                      <a:pt x="43" y="62"/>
                    </a:lnTo>
                    <a:lnTo>
                      <a:pt x="39" y="52"/>
                    </a:lnTo>
                    <a:lnTo>
                      <a:pt x="38" y="50"/>
                    </a:lnTo>
                    <a:lnTo>
                      <a:pt x="36" y="48"/>
                    </a:lnTo>
                    <a:lnTo>
                      <a:pt x="36" y="47"/>
                    </a:lnTo>
                    <a:lnTo>
                      <a:pt x="34" y="45"/>
                    </a:lnTo>
                    <a:lnTo>
                      <a:pt x="31" y="42"/>
                    </a:lnTo>
                    <a:lnTo>
                      <a:pt x="28" y="40"/>
                    </a:lnTo>
                    <a:lnTo>
                      <a:pt x="27" y="40"/>
                    </a:lnTo>
                    <a:lnTo>
                      <a:pt x="25" y="38"/>
                    </a:lnTo>
                    <a:lnTo>
                      <a:pt x="24" y="37"/>
                    </a:lnTo>
                    <a:lnTo>
                      <a:pt x="9" y="30"/>
                    </a:lnTo>
                    <a:lnTo>
                      <a:pt x="5" y="29"/>
                    </a:lnTo>
                    <a:lnTo>
                      <a:pt x="1" y="28"/>
                    </a:lnTo>
                    <a:lnTo>
                      <a:pt x="0" y="27"/>
                    </a:lnTo>
                    <a:lnTo>
                      <a:pt x="1" y="26"/>
                    </a:lnTo>
                    <a:lnTo>
                      <a:pt x="5" y="25"/>
                    </a:lnTo>
                    <a:lnTo>
                      <a:pt x="9" y="23"/>
                    </a:lnTo>
                    <a:lnTo>
                      <a:pt x="13" y="22"/>
                    </a:lnTo>
                    <a:lnTo>
                      <a:pt x="17" y="20"/>
                    </a:lnTo>
                    <a:lnTo>
                      <a:pt x="21" y="19"/>
                    </a:lnTo>
                    <a:lnTo>
                      <a:pt x="21" y="18"/>
                    </a:lnTo>
                    <a:lnTo>
                      <a:pt x="24" y="17"/>
                    </a:lnTo>
                    <a:lnTo>
                      <a:pt x="25" y="16"/>
                    </a:lnTo>
                    <a:lnTo>
                      <a:pt x="33" y="10"/>
                    </a:lnTo>
                    <a:lnTo>
                      <a:pt x="36" y="8"/>
                    </a:lnTo>
                    <a:lnTo>
                      <a:pt x="38" y="6"/>
                    </a:lnTo>
                    <a:lnTo>
                      <a:pt x="39" y="5"/>
                    </a:lnTo>
                    <a:lnTo>
                      <a:pt x="40" y="5"/>
                    </a:lnTo>
                    <a:lnTo>
                      <a:pt x="41" y="3"/>
                    </a:lnTo>
                    <a:lnTo>
                      <a:pt x="42" y="2"/>
                    </a:lnTo>
                    <a:lnTo>
                      <a:pt x="43" y="1"/>
                    </a:lnTo>
                    <a:lnTo>
                      <a:pt x="44" y="0"/>
                    </a:lnTo>
                  </a:path>
                </a:pathLst>
              </a:custGeom>
              <a:solidFill>
                <a:srgbClr val="D30026"/>
              </a:solidFill>
              <a:ln w="9525">
                <a:noFill/>
                <a:round/>
                <a:headEnd/>
                <a:tailEnd/>
              </a:ln>
            </xdr:spPr>
          </xdr:sp>
          <xdr:sp macro="" textlink="">
            <xdr:nvSpPr>
              <xdr:cNvPr id="120" name="Freeform 18">
                <a:extLst>
                  <a:ext uri="{FF2B5EF4-FFF2-40B4-BE49-F238E27FC236}">
                    <a16:creationId xmlns:a16="http://schemas.microsoft.com/office/drawing/2014/main" id="{00000000-0008-0000-0000-000078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183" y="857"/>
                <a:ext cx="266" cy="70"/>
              </a:xfrm>
              <a:custGeom>
                <a:avLst/>
                <a:gdLst>
                  <a:gd name="T0" fmla="*/ 266 w 266"/>
                  <a:gd name="T1" fmla="*/ 70 h 70"/>
                  <a:gd name="T2" fmla="*/ 266 w 266"/>
                  <a:gd name="T3" fmla="*/ 70 h 70"/>
                  <a:gd name="T4" fmla="*/ 0 w 266"/>
                  <a:gd name="T5" fmla="*/ 70 h 70"/>
                  <a:gd name="T6" fmla="*/ 0 w 266"/>
                  <a:gd name="T7" fmla="*/ 29 h 70"/>
                  <a:gd name="T8" fmla="*/ 156 w 266"/>
                  <a:gd name="T9" fmla="*/ 29 h 70"/>
                  <a:gd name="T10" fmla="*/ 165 w 266"/>
                  <a:gd name="T11" fmla="*/ 29 h 70"/>
                  <a:gd name="T12" fmla="*/ 231 w 266"/>
                  <a:gd name="T13" fmla="*/ 18 h 70"/>
                  <a:gd name="T14" fmla="*/ 265 w 266"/>
                  <a:gd name="T15" fmla="*/ 1 h 70"/>
                  <a:gd name="T16" fmla="*/ 266 w 266"/>
                  <a:gd name="T17" fmla="*/ 0 h 70"/>
                  <a:gd name="T18" fmla="*/ 0 60000 65536"/>
                  <a:gd name="T19" fmla="*/ 0 60000 65536"/>
                  <a:gd name="T20" fmla="*/ 0 60000 65536"/>
                  <a:gd name="T21" fmla="*/ 0 60000 65536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w 266"/>
                  <a:gd name="T28" fmla="*/ 0 h 70"/>
                  <a:gd name="T29" fmla="*/ 266 w 266"/>
                  <a:gd name="T30" fmla="*/ 70 h 70"/>
                </a:gdLst>
                <a:ahLst/>
                <a:cxnLst>
                  <a:cxn ang="T18">
                    <a:pos x="T0" y="T1"/>
                  </a:cxn>
                  <a:cxn ang="T19">
                    <a:pos x="T2" y="T3"/>
                  </a:cxn>
                  <a:cxn ang="T20">
                    <a:pos x="T4" y="T5"/>
                  </a:cxn>
                  <a:cxn ang="T21">
                    <a:pos x="T6" y="T7"/>
                  </a:cxn>
                  <a:cxn ang="T22">
                    <a:pos x="T8" y="T9"/>
                  </a:cxn>
                  <a:cxn ang="T23">
                    <a:pos x="T10" y="T11"/>
                  </a:cxn>
                  <a:cxn ang="T24">
                    <a:pos x="T12" y="T13"/>
                  </a:cxn>
                  <a:cxn ang="T25">
                    <a:pos x="T14" y="T15"/>
                  </a:cxn>
                  <a:cxn ang="T26">
                    <a:pos x="T16" y="T17"/>
                  </a:cxn>
                </a:cxnLst>
                <a:rect l="T27" t="T28" r="T29" b="T30"/>
                <a:pathLst>
                  <a:path w="266" h="70">
                    <a:moveTo>
                      <a:pt x="266" y="70"/>
                    </a:moveTo>
                    <a:lnTo>
                      <a:pt x="266" y="70"/>
                    </a:lnTo>
                    <a:lnTo>
                      <a:pt x="0" y="70"/>
                    </a:lnTo>
                    <a:lnTo>
                      <a:pt x="0" y="29"/>
                    </a:lnTo>
                    <a:lnTo>
                      <a:pt x="156" y="29"/>
                    </a:lnTo>
                    <a:lnTo>
                      <a:pt x="165" y="29"/>
                    </a:lnTo>
                    <a:lnTo>
                      <a:pt x="231" y="18"/>
                    </a:lnTo>
                    <a:lnTo>
                      <a:pt x="265" y="1"/>
                    </a:lnTo>
                    <a:lnTo>
                      <a:pt x="266" y="0"/>
                    </a:lnTo>
                  </a:path>
                </a:pathLst>
              </a:custGeom>
              <a:solidFill>
                <a:srgbClr val="D30026"/>
              </a:solidFill>
              <a:ln w="9525">
                <a:noFill/>
                <a:round/>
                <a:headEnd/>
                <a:tailEnd/>
              </a:ln>
            </xdr:spPr>
          </xdr:sp>
          <xdr:sp macro="" textlink="">
            <xdr:nvSpPr>
              <xdr:cNvPr id="121" name="Freeform 19">
                <a:extLst>
                  <a:ext uri="{FF2B5EF4-FFF2-40B4-BE49-F238E27FC236}">
                    <a16:creationId xmlns:a16="http://schemas.microsoft.com/office/drawing/2014/main" id="{00000000-0008-0000-0000-000079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092" y="620"/>
                <a:ext cx="91" cy="307"/>
              </a:xfrm>
              <a:custGeom>
                <a:avLst/>
                <a:gdLst>
                  <a:gd name="T0" fmla="*/ 91 w 91"/>
                  <a:gd name="T1" fmla="*/ 307 h 307"/>
                  <a:gd name="T2" fmla="*/ 81 w 91"/>
                  <a:gd name="T3" fmla="*/ 307 h 307"/>
                  <a:gd name="T4" fmla="*/ 0 w 91"/>
                  <a:gd name="T5" fmla="*/ 307 h 307"/>
                  <a:gd name="T6" fmla="*/ 81 w 91"/>
                  <a:gd name="T7" fmla="*/ 0 h 307"/>
                  <a:gd name="T8" fmla="*/ 91 w 91"/>
                  <a:gd name="T9" fmla="*/ 0 h 307"/>
                  <a:gd name="T10" fmla="*/ 0 60000 65536"/>
                  <a:gd name="T11" fmla="*/ 0 60000 65536"/>
                  <a:gd name="T12" fmla="*/ 0 60000 65536"/>
                  <a:gd name="T13" fmla="*/ 0 60000 65536"/>
                  <a:gd name="T14" fmla="*/ 0 60000 65536"/>
                  <a:gd name="T15" fmla="*/ 0 w 91"/>
                  <a:gd name="T16" fmla="*/ 0 h 307"/>
                  <a:gd name="T17" fmla="*/ 91 w 91"/>
                  <a:gd name="T18" fmla="*/ 307 h 307"/>
                </a:gdLst>
                <a:ahLst/>
                <a:cxnLst>
                  <a:cxn ang="T10">
                    <a:pos x="T0" y="T1"/>
                  </a:cxn>
                  <a:cxn ang="T11">
                    <a:pos x="T2" y="T3"/>
                  </a:cxn>
                  <a:cxn ang="T12">
                    <a:pos x="T4" y="T5"/>
                  </a:cxn>
                  <a:cxn ang="T13">
                    <a:pos x="T6" y="T7"/>
                  </a:cxn>
                  <a:cxn ang="T14">
                    <a:pos x="T8" y="T9"/>
                  </a:cxn>
                </a:cxnLst>
                <a:rect l="T15" t="T16" r="T17" b="T18"/>
                <a:pathLst>
                  <a:path w="91" h="307">
                    <a:moveTo>
                      <a:pt x="91" y="307"/>
                    </a:moveTo>
                    <a:lnTo>
                      <a:pt x="81" y="307"/>
                    </a:lnTo>
                    <a:lnTo>
                      <a:pt x="0" y="307"/>
                    </a:lnTo>
                    <a:lnTo>
                      <a:pt x="81" y="0"/>
                    </a:lnTo>
                    <a:lnTo>
                      <a:pt x="91" y="0"/>
                    </a:lnTo>
                  </a:path>
                </a:pathLst>
              </a:custGeom>
              <a:solidFill>
                <a:srgbClr val="D30026"/>
              </a:solidFill>
              <a:ln w="9525">
                <a:noFill/>
                <a:round/>
                <a:headEnd/>
                <a:tailEnd/>
              </a:ln>
            </xdr:spPr>
          </xdr:sp>
        </xdr:grpSp>
        <xdr:sp macro="" textlink="">
          <xdr:nvSpPr>
            <xdr:cNvPr id="106" name="Freeform 20">
              <a:extLst>
                <a:ext uri="{FF2B5EF4-FFF2-40B4-BE49-F238E27FC236}">
                  <a16:creationId xmlns:a16="http://schemas.microsoft.com/office/drawing/2014/main" id="{00000000-0008-0000-0000-00006A000000}"/>
                </a:ext>
              </a:extLst>
            </xdr:cNvPr>
            <xdr:cNvSpPr>
              <a:spLocks/>
            </xdr:cNvSpPr>
          </xdr:nvSpPr>
          <xdr:spPr bwMode="auto">
            <a:xfrm>
              <a:off x="9960" y="722"/>
              <a:ext cx="51" cy="39"/>
            </a:xfrm>
            <a:custGeom>
              <a:avLst/>
              <a:gdLst>
                <a:gd name="T0" fmla="*/ 10 w 51"/>
                <a:gd name="T1" fmla="*/ 0 h 39"/>
                <a:gd name="T2" fmla="*/ 19 w 51"/>
                <a:gd name="T3" fmla="*/ 0 h 39"/>
                <a:gd name="T4" fmla="*/ 22 w 51"/>
                <a:gd name="T5" fmla="*/ 0 h 39"/>
                <a:gd name="T6" fmla="*/ 51 w 51"/>
                <a:gd name="T7" fmla="*/ 15 h 39"/>
                <a:gd name="T8" fmla="*/ 51 w 51"/>
                <a:gd name="T9" fmla="*/ 17 h 39"/>
                <a:gd name="T10" fmla="*/ 8 w 51"/>
                <a:gd name="T11" fmla="*/ 39 h 39"/>
                <a:gd name="T12" fmla="*/ 0 w 51"/>
                <a:gd name="T13" fmla="*/ 39 h 39"/>
                <a:gd name="T14" fmla="*/ 10 w 51"/>
                <a:gd name="T15" fmla="*/ 0 h 39"/>
                <a:gd name="T16" fmla="*/ 0 60000 65536"/>
                <a:gd name="T17" fmla="*/ 0 60000 65536"/>
                <a:gd name="T18" fmla="*/ 0 60000 65536"/>
                <a:gd name="T19" fmla="*/ 0 60000 65536"/>
                <a:gd name="T20" fmla="*/ 0 60000 65536"/>
                <a:gd name="T21" fmla="*/ 0 60000 65536"/>
                <a:gd name="T22" fmla="*/ 0 60000 65536"/>
                <a:gd name="T23" fmla="*/ 0 60000 65536"/>
                <a:gd name="T24" fmla="*/ 0 w 51"/>
                <a:gd name="T25" fmla="*/ 0 h 39"/>
                <a:gd name="T26" fmla="*/ 51 w 51"/>
                <a:gd name="T27" fmla="*/ 39 h 39"/>
              </a:gdLst>
              <a:ahLst/>
              <a:cxnLst>
                <a:cxn ang="T16">
                  <a:pos x="T0" y="T1"/>
                </a:cxn>
                <a:cxn ang="T17">
                  <a:pos x="T2" y="T3"/>
                </a:cxn>
                <a:cxn ang="T18">
                  <a:pos x="T4" y="T5"/>
                </a:cxn>
                <a:cxn ang="T19">
                  <a:pos x="T6" y="T7"/>
                </a:cxn>
                <a:cxn ang="T20">
                  <a:pos x="T8" y="T9"/>
                </a:cxn>
                <a:cxn ang="T21">
                  <a:pos x="T10" y="T11"/>
                </a:cxn>
                <a:cxn ang="T22">
                  <a:pos x="T12" y="T13"/>
                </a:cxn>
                <a:cxn ang="T23">
                  <a:pos x="T14" y="T15"/>
                </a:cxn>
              </a:cxnLst>
              <a:rect l="T24" t="T25" r="T26" b="T27"/>
              <a:pathLst>
                <a:path w="51" h="39">
                  <a:moveTo>
                    <a:pt x="10" y="0"/>
                  </a:moveTo>
                  <a:lnTo>
                    <a:pt x="19" y="0"/>
                  </a:lnTo>
                  <a:lnTo>
                    <a:pt x="22" y="0"/>
                  </a:lnTo>
                  <a:lnTo>
                    <a:pt x="51" y="15"/>
                  </a:lnTo>
                  <a:lnTo>
                    <a:pt x="51" y="17"/>
                  </a:lnTo>
                  <a:lnTo>
                    <a:pt x="8" y="39"/>
                  </a:lnTo>
                  <a:lnTo>
                    <a:pt x="0" y="39"/>
                  </a:lnTo>
                  <a:lnTo>
                    <a:pt x="10" y="0"/>
                  </a:lnTo>
                  <a:close/>
                </a:path>
              </a:pathLst>
            </a:custGeom>
            <a:solidFill>
              <a:srgbClr val="D30026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107" name="Freeform 21">
              <a:extLst>
                <a:ext uri="{FF2B5EF4-FFF2-40B4-BE49-F238E27FC236}">
                  <a16:creationId xmlns:a16="http://schemas.microsoft.com/office/drawing/2014/main" id="{00000000-0008-0000-0000-00006B000000}"/>
                </a:ext>
              </a:extLst>
            </xdr:cNvPr>
            <xdr:cNvSpPr>
              <a:spLocks/>
            </xdr:cNvSpPr>
          </xdr:nvSpPr>
          <xdr:spPr bwMode="auto">
            <a:xfrm>
              <a:off x="9621" y="736"/>
              <a:ext cx="46" cy="68"/>
            </a:xfrm>
            <a:custGeom>
              <a:avLst/>
              <a:gdLst>
                <a:gd name="T0" fmla="*/ 39 w 46"/>
                <a:gd name="T1" fmla="*/ 0 h 68"/>
                <a:gd name="T2" fmla="*/ 44 w 46"/>
                <a:gd name="T3" fmla="*/ 0 h 68"/>
                <a:gd name="T4" fmla="*/ 44 w 46"/>
                <a:gd name="T5" fmla="*/ 1 h 68"/>
                <a:gd name="T6" fmla="*/ 43 w 46"/>
                <a:gd name="T7" fmla="*/ 3 h 68"/>
                <a:gd name="T8" fmla="*/ 43 w 46"/>
                <a:gd name="T9" fmla="*/ 17 h 68"/>
                <a:gd name="T10" fmla="*/ 43 w 46"/>
                <a:gd name="T11" fmla="*/ 19 h 68"/>
                <a:gd name="T12" fmla="*/ 44 w 46"/>
                <a:gd name="T13" fmla="*/ 29 h 68"/>
                <a:gd name="T14" fmla="*/ 46 w 46"/>
                <a:gd name="T15" fmla="*/ 68 h 68"/>
                <a:gd name="T16" fmla="*/ 0 w 46"/>
                <a:gd name="T17" fmla="*/ 68 h 68"/>
                <a:gd name="T18" fmla="*/ 39 w 46"/>
                <a:gd name="T19" fmla="*/ 0 h 68"/>
                <a:gd name="T20" fmla="*/ 0 60000 65536"/>
                <a:gd name="T21" fmla="*/ 0 60000 65536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w 46"/>
                <a:gd name="T31" fmla="*/ 0 h 68"/>
                <a:gd name="T32" fmla="*/ 46 w 46"/>
                <a:gd name="T33" fmla="*/ 68 h 68"/>
              </a:gdLst>
              <a:ahLst/>
              <a:cxnLst>
                <a:cxn ang="T20">
                  <a:pos x="T0" y="T1"/>
                </a:cxn>
                <a:cxn ang="T21">
                  <a:pos x="T2" y="T3"/>
                </a:cxn>
                <a:cxn ang="T22">
                  <a:pos x="T4" y="T5"/>
                </a:cxn>
                <a:cxn ang="T23">
                  <a:pos x="T6" y="T7"/>
                </a:cxn>
                <a:cxn ang="T24">
                  <a:pos x="T8" y="T9"/>
                </a:cxn>
                <a:cxn ang="T25">
                  <a:pos x="T10" y="T11"/>
                </a:cxn>
                <a:cxn ang="T26">
                  <a:pos x="T12" y="T13"/>
                </a:cxn>
                <a:cxn ang="T27">
                  <a:pos x="T14" y="T15"/>
                </a:cxn>
                <a:cxn ang="T28">
                  <a:pos x="T16" y="T17"/>
                </a:cxn>
                <a:cxn ang="T29">
                  <a:pos x="T18" y="T19"/>
                </a:cxn>
              </a:cxnLst>
              <a:rect l="T30" t="T31" r="T32" b="T33"/>
              <a:pathLst>
                <a:path w="46" h="68">
                  <a:moveTo>
                    <a:pt x="39" y="0"/>
                  </a:moveTo>
                  <a:lnTo>
                    <a:pt x="44" y="0"/>
                  </a:lnTo>
                  <a:lnTo>
                    <a:pt x="44" y="1"/>
                  </a:lnTo>
                  <a:lnTo>
                    <a:pt x="43" y="3"/>
                  </a:lnTo>
                  <a:lnTo>
                    <a:pt x="43" y="17"/>
                  </a:lnTo>
                  <a:lnTo>
                    <a:pt x="43" y="19"/>
                  </a:lnTo>
                  <a:lnTo>
                    <a:pt x="44" y="29"/>
                  </a:lnTo>
                  <a:lnTo>
                    <a:pt x="46" y="68"/>
                  </a:lnTo>
                  <a:lnTo>
                    <a:pt x="0" y="68"/>
                  </a:lnTo>
                  <a:lnTo>
                    <a:pt x="39" y="0"/>
                  </a:lnTo>
                  <a:close/>
                </a:path>
              </a:pathLst>
            </a:custGeom>
            <a:solidFill>
              <a:srgbClr val="D30026"/>
            </a:solidFill>
            <a:ln w="9525">
              <a:noFill/>
              <a:round/>
              <a:headEnd/>
              <a:tailEnd/>
            </a:ln>
          </xdr:spPr>
        </xdr:sp>
      </xdr:grpSp>
      <xdr:grpSp>
        <xdr:nvGrpSpPr>
          <xdr:cNvPr id="84" name="Group 24">
            <a:extLst>
              <a:ext uri="{FF2B5EF4-FFF2-40B4-BE49-F238E27FC236}">
                <a16:creationId xmlns:a16="http://schemas.microsoft.com/office/drawing/2014/main" id="{00000000-0008-0000-0000-000054000000}"/>
              </a:ext>
            </a:extLst>
          </xdr:cNvPr>
          <xdr:cNvGrpSpPr>
            <a:grpSpLocks/>
          </xdr:cNvGrpSpPr>
        </xdr:nvGrpSpPr>
        <xdr:grpSpPr bwMode="auto">
          <a:xfrm>
            <a:off x="6841715" y="95250"/>
            <a:ext cx="777030" cy="208749"/>
            <a:chOff x="10278" y="610"/>
            <a:chExt cx="1276" cy="329"/>
          </a:xfrm>
        </xdr:grpSpPr>
        <xdr:grpSp>
          <xdr:nvGrpSpPr>
            <xdr:cNvPr id="85" name="Group 25">
              <a:extLst>
                <a:ext uri="{FF2B5EF4-FFF2-40B4-BE49-F238E27FC236}">
                  <a16:creationId xmlns:a16="http://schemas.microsoft.com/office/drawing/2014/main" id="{00000000-0008-0000-0000-000055000000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10288" y="620"/>
              <a:ext cx="920" cy="307"/>
              <a:chOff x="10288" y="620"/>
              <a:chExt cx="920" cy="307"/>
            </a:xfrm>
          </xdr:grpSpPr>
          <xdr:sp macro="" textlink="">
            <xdr:nvSpPr>
              <xdr:cNvPr id="86" name="Freeform 26">
                <a:extLst>
                  <a:ext uri="{FF2B5EF4-FFF2-40B4-BE49-F238E27FC236}">
                    <a16:creationId xmlns:a16="http://schemas.microsoft.com/office/drawing/2014/main" id="{00000000-0008-0000-0000-000056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1114" y="620"/>
                <a:ext cx="94" cy="307"/>
              </a:xfrm>
              <a:custGeom>
                <a:avLst/>
                <a:gdLst>
                  <a:gd name="T0" fmla="*/ 94 w 94"/>
                  <a:gd name="T1" fmla="*/ 0 h 307"/>
                  <a:gd name="T2" fmla="*/ 13 w 94"/>
                  <a:gd name="T3" fmla="*/ 307 h 307"/>
                  <a:gd name="T4" fmla="*/ 0 w 94"/>
                  <a:gd name="T5" fmla="*/ 307 h 307"/>
                  <a:gd name="T6" fmla="*/ 0 w 94"/>
                  <a:gd name="T7" fmla="*/ 0 h 307"/>
                  <a:gd name="T8" fmla="*/ 13 w 94"/>
                  <a:gd name="T9" fmla="*/ 0 h 307"/>
                  <a:gd name="T10" fmla="*/ 94 w 94"/>
                  <a:gd name="T11" fmla="*/ 0 h 307"/>
                  <a:gd name="T12" fmla="*/ 0 60000 65536"/>
                  <a:gd name="T13" fmla="*/ 0 60000 65536"/>
                  <a:gd name="T14" fmla="*/ 0 60000 65536"/>
                  <a:gd name="T15" fmla="*/ 0 60000 65536"/>
                  <a:gd name="T16" fmla="*/ 0 60000 65536"/>
                  <a:gd name="T17" fmla="*/ 0 60000 65536"/>
                  <a:gd name="T18" fmla="*/ 0 w 94"/>
                  <a:gd name="T19" fmla="*/ 0 h 307"/>
                  <a:gd name="T20" fmla="*/ 94 w 94"/>
                  <a:gd name="T21" fmla="*/ 307 h 307"/>
                </a:gdLst>
                <a:ahLst/>
                <a:cxnLst>
                  <a:cxn ang="T12">
                    <a:pos x="T0" y="T1"/>
                  </a:cxn>
                  <a:cxn ang="T13">
                    <a:pos x="T2" y="T3"/>
                  </a:cxn>
                  <a:cxn ang="T14">
                    <a:pos x="T4" y="T5"/>
                  </a:cxn>
                  <a:cxn ang="T15">
                    <a:pos x="T6" y="T7"/>
                  </a:cxn>
                  <a:cxn ang="T16">
                    <a:pos x="T8" y="T9"/>
                  </a:cxn>
                  <a:cxn ang="T17">
                    <a:pos x="T10" y="T11"/>
                  </a:cxn>
                </a:cxnLst>
                <a:rect l="T18" t="T19" r="T20" b="T21"/>
                <a:pathLst>
                  <a:path w="94" h="307">
                    <a:moveTo>
                      <a:pt x="94" y="0"/>
                    </a:moveTo>
                    <a:lnTo>
                      <a:pt x="13" y="307"/>
                    </a:lnTo>
                    <a:lnTo>
                      <a:pt x="0" y="307"/>
                    </a:lnTo>
                    <a:lnTo>
                      <a:pt x="0" y="0"/>
                    </a:lnTo>
                    <a:lnTo>
                      <a:pt x="13" y="0"/>
                    </a:lnTo>
                    <a:lnTo>
                      <a:pt x="94" y="0"/>
                    </a:lnTo>
                    <a:close/>
                  </a:path>
                </a:pathLst>
              </a:custGeom>
              <a:solidFill>
                <a:srgbClr val="000759"/>
              </a:solidFill>
              <a:ln w="9525">
                <a:noFill/>
                <a:round/>
                <a:headEnd/>
                <a:tailEnd/>
              </a:ln>
            </xdr:spPr>
          </xdr:sp>
          <xdr:sp macro="" textlink="">
            <xdr:nvSpPr>
              <xdr:cNvPr id="87" name="Freeform 27">
                <a:extLst>
                  <a:ext uri="{FF2B5EF4-FFF2-40B4-BE49-F238E27FC236}">
                    <a16:creationId xmlns:a16="http://schemas.microsoft.com/office/drawing/2014/main" id="{00000000-0008-0000-0000-000057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1083" y="666"/>
                <a:ext cx="31" cy="261"/>
              </a:xfrm>
              <a:custGeom>
                <a:avLst/>
                <a:gdLst>
                  <a:gd name="T0" fmla="*/ 31 w 31"/>
                  <a:gd name="T1" fmla="*/ 261 h 261"/>
                  <a:gd name="T2" fmla="*/ 31 w 31"/>
                  <a:gd name="T3" fmla="*/ 261 h 261"/>
                  <a:gd name="T4" fmla="*/ 0 w 31"/>
                  <a:gd name="T5" fmla="*/ 261 h 261"/>
                  <a:gd name="T6" fmla="*/ 0 w 31"/>
                  <a:gd name="T7" fmla="*/ 78 h 261"/>
                  <a:gd name="T8" fmla="*/ 12 w 31"/>
                  <a:gd name="T9" fmla="*/ 86 h 261"/>
                  <a:gd name="T10" fmla="*/ 31 w 31"/>
                  <a:gd name="T11" fmla="*/ 0 h 261"/>
                  <a:gd name="T12" fmla="*/ 0 60000 65536"/>
                  <a:gd name="T13" fmla="*/ 0 60000 65536"/>
                  <a:gd name="T14" fmla="*/ 0 60000 65536"/>
                  <a:gd name="T15" fmla="*/ 0 60000 65536"/>
                  <a:gd name="T16" fmla="*/ 0 60000 65536"/>
                  <a:gd name="T17" fmla="*/ 0 60000 65536"/>
                  <a:gd name="T18" fmla="*/ 0 w 31"/>
                  <a:gd name="T19" fmla="*/ 0 h 261"/>
                  <a:gd name="T20" fmla="*/ 31 w 31"/>
                  <a:gd name="T21" fmla="*/ 261 h 261"/>
                </a:gdLst>
                <a:ahLst/>
                <a:cxnLst>
                  <a:cxn ang="T12">
                    <a:pos x="T0" y="T1"/>
                  </a:cxn>
                  <a:cxn ang="T13">
                    <a:pos x="T2" y="T3"/>
                  </a:cxn>
                  <a:cxn ang="T14">
                    <a:pos x="T4" y="T5"/>
                  </a:cxn>
                  <a:cxn ang="T15">
                    <a:pos x="T6" y="T7"/>
                  </a:cxn>
                  <a:cxn ang="T16">
                    <a:pos x="T8" y="T9"/>
                  </a:cxn>
                  <a:cxn ang="T17">
                    <a:pos x="T10" y="T11"/>
                  </a:cxn>
                </a:cxnLst>
                <a:rect l="T18" t="T19" r="T20" b="T21"/>
                <a:pathLst>
                  <a:path w="31" h="261">
                    <a:moveTo>
                      <a:pt x="31" y="261"/>
                    </a:moveTo>
                    <a:lnTo>
                      <a:pt x="31" y="261"/>
                    </a:lnTo>
                    <a:lnTo>
                      <a:pt x="0" y="261"/>
                    </a:lnTo>
                    <a:lnTo>
                      <a:pt x="0" y="78"/>
                    </a:lnTo>
                    <a:lnTo>
                      <a:pt x="12" y="86"/>
                    </a:lnTo>
                    <a:lnTo>
                      <a:pt x="31" y="0"/>
                    </a:lnTo>
                  </a:path>
                </a:pathLst>
              </a:custGeom>
              <a:solidFill>
                <a:srgbClr val="000759"/>
              </a:solidFill>
              <a:ln w="9525">
                <a:noFill/>
                <a:round/>
                <a:headEnd/>
                <a:tailEnd/>
              </a:ln>
            </xdr:spPr>
          </xdr:sp>
          <xdr:sp macro="" textlink="">
            <xdr:nvSpPr>
              <xdr:cNvPr id="88" name="Freeform 28">
                <a:extLst>
                  <a:ext uri="{FF2B5EF4-FFF2-40B4-BE49-F238E27FC236}">
                    <a16:creationId xmlns:a16="http://schemas.microsoft.com/office/drawing/2014/main" id="{00000000-0008-0000-0000-000058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856" y="620"/>
                <a:ext cx="258" cy="128"/>
              </a:xfrm>
              <a:custGeom>
                <a:avLst/>
                <a:gdLst>
                  <a:gd name="T0" fmla="*/ 258 w 258"/>
                  <a:gd name="T1" fmla="*/ 46 h 128"/>
                  <a:gd name="T2" fmla="*/ 195 w 258"/>
                  <a:gd name="T3" fmla="*/ 37 h 128"/>
                  <a:gd name="T4" fmla="*/ 184 w 258"/>
                  <a:gd name="T5" fmla="*/ 37 h 128"/>
                  <a:gd name="T6" fmla="*/ 170 w 258"/>
                  <a:gd name="T7" fmla="*/ 38 h 128"/>
                  <a:gd name="T8" fmla="*/ 104 w 258"/>
                  <a:gd name="T9" fmla="*/ 50 h 128"/>
                  <a:gd name="T10" fmla="*/ 47 w 258"/>
                  <a:gd name="T11" fmla="*/ 78 h 128"/>
                  <a:gd name="T12" fmla="*/ 0 w 258"/>
                  <a:gd name="T13" fmla="*/ 127 h 128"/>
                  <a:gd name="T14" fmla="*/ 0 w 258"/>
                  <a:gd name="T15" fmla="*/ 128 h 128"/>
                  <a:gd name="T16" fmla="*/ 0 w 258"/>
                  <a:gd name="T17" fmla="*/ 0 h 128"/>
                  <a:gd name="T18" fmla="*/ 255 w 258"/>
                  <a:gd name="T19" fmla="*/ 0 h 128"/>
                  <a:gd name="T20" fmla="*/ 258 w 258"/>
                  <a:gd name="T21" fmla="*/ 0 h 128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258"/>
                  <a:gd name="T34" fmla="*/ 0 h 128"/>
                  <a:gd name="T35" fmla="*/ 258 w 258"/>
                  <a:gd name="T36" fmla="*/ 128 h 128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258" h="128">
                    <a:moveTo>
                      <a:pt x="258" y="46"/>
                    </a:moveTo>
                    <a:lnTo>
                      <a:pt x="195" y="37"/>
                    </a:lnTo>
                    <a:lnTo>
                      <a:pt x="184" y="37"/>
                    </a:lnTo>
                    <a:lnTo>
                      <a:pt x="170" y="38"/>
                    </a:lnTo>
                    <a:lnTo>
                      <a:pt x="104" y="50"/>
                    </a:lnTo>
                    <a:lnTo>
                      <a:pt x="47" y="78"/>
                    </a:lnTo>
                    <a:lnTo>
                      <a:pt x="0" y="127"/>
                    </a:lnTo>
                    <a:lnTo>
                      <a:pt x="0" y="128"/>
                    </a:lnTo>
                    <a:lnTo>
                      <a:pt x="0" y="0"/>
                    </a:lnTo>
                    <a:lnTo>
                      <a:pt x="255" y="0"/>
                    </a:lnTo>
                    <a:lnTo>
                      <a:pt x="258" y="0"/>
                    </a:lnTo>
                  </a:path>
                </a:pathLst>
              </a:custGeom>
              <a:solidFill>
                <a:srgbClr val="000759"/>
              </a:solidFill>
              <a:ln w="9525">
                <a:noFill/>
                <a:round/>
                <a:headEnd/>
                <a:tailEnd/>
              </a:ln>
            </xdr:spPr>
          </xdr:sp>
          <xdr:sp macro="" textlink="">
            <xdr:nvSpPr>
              <xdr:cNvPr id="89" name="Freeform 29">
                <a:extLst>
                  <a:ext uri="{FF2B5EF4-FFF2-40B4-BE49-F238E27FC236}">
                    <a16:creationId xmlns:a16="http://schemas.microsoft.com/office/drawing/2014/main" id="{00000000-0008-0000-0000-000059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841" y="794"/>
                <a:ext cx="242" cy="133"/>
              </a:xfrm>
              <a:custGeom>
                <a:avLst/>
                <a:gdLst>
                  <a:gd name="T0" fmla="*/ 242 w 242"/>
                  <a:gd name="T1" fmla="*/ 133 h 133"/>
                  <a:gd name="T2" fmla="*/ 242 w 242"/>
                  <a:gd name="T3" fmla="*/ 133 h 133"/>
                  <a:gd name="T4" fmla="*/ 0 w 242"/>
                  <a:gd name="T5" fmla="*/ 133 h 133"/>
                  <a:gd name="T6" fmla="*/ 0 w 242"/>
                  <a:gd name="T7" fmla="*/ 0 h 133"/>
                  <a:gd name="T8" fmla="*/ 28 w 242"/>
                  <a:gd name="T9" fmla="*/ 63 h 133"/>
                  <a:gd name="T10" fmla="*/ 83 w 242"/>
                  <a:gd name="T11" fmla="*/ 90 h 133"/>
                  <a:gd name="T12" fmla="*/ 133 w 242"/>
                  <a:gd name="T13" fmla="*/ 96 h 133"/>
                  <a:gd name="T14" fmla="*/ 136 w 242"/>
                  <a:gd name="T15" fmla="*/ 96 h 133"/>
                  <a:gd name="T16" fmla="*/ 198 w 242"/>
                  <a:gd name="T17" fmla="*/ 91 h 133"/>
                  <a:gd name="T18" fmla="*/ 217 w 242"/>
                  <a:gd name="T19" fmla="*/ 87 h 133"/>
                  <a:gd name="T20" fmla="*/ 242 w 242"/>
                  <a:gd name="T21" fmla="*/ 2 h 133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242"/>
                  <a:gd name="T34" fmla="*/ 0 h 133"/>
                  <a:gd name="T35" fmla="*/ 242 w 242"/>
                  <a:gd name="T36" fmla="*/ 133 h 133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242" h="133">
                    <a:moveTo>
                      <a:pt x="242" y="133"/>
                    </a:moveTo>
                    <a:lnTo>
                      <a:pt x="242" y="133"/>
                    </a:lnTo>
                    <a:lnTo>
                      <a:pt x="0" y="133"/>
                    </a:lnTo>
                    <a:lnTo>
                      <a:pt x="0" y="0"/>
                    </a:lnTo>
                    <a:lnTo>
                      <a:pt x="28" y="63"/>
                    </a:lnTo>
                    <a:lnTo>
                      <a:pt x="83" y="90"/>
                    </a:lnTo>
                    <a:lnTo>
                      <a:pt x="133" y="96"/>
                    </a:lnTo>
                    <a:lnTo>
                      <a:pt x="136" y="96"/>
                    </a:lnTo>
                    <a:lnTo>
                      <a:pt x="198" y="91"/>
                    </a:lnTo>
                    <a:lnTo>
                      <a:pt x="217" y="87"/>
                    </a:lnTo>
                    <a:lnTo>
                      <a:pt x="242" y="2"/>
                    </a:lnTo>
                  </a:path>
                </a:pathLst>
              </a:custGeom>
              <a:solidFill>
                <a:srgbClr val="000759"/>
              </a:solidFill>
              <a:ln w="9525">
                <a:noFill/>
                <a:round/>
                <a:headEnd/>
                <a:tailEnd/>
              </a:ln>
            </xdr:spPr>
          </xdr:sp>
          <xdr:sp macro="" textlink="">
            <xdr:nvSpPr>
              <xdr:cNvPr id="90" name="Freeform 30">
                <a:extLst>
                  <a:ext uri="{FF2B5EF4-FFF2-40B4-BE49-F238E27FC236}">
                    <a16:creationId xmlns:a16="http://schemas.microsoft.com/office/drawing/2014/main" id="{00000000-0008-0000-0000-00005A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959" y="729"/>
                <a:ext cx="124" cy="88"/>
              </a:xfrm>
              <a:custGeom>
                <a:avLst/>
                <a:gdLst>
                  <a:gd name="T0" fmla="*/ 124 w 124"/>
                  <a:gd name="T1" fmla="*/ 68 h 88"/>
                  <a:gd name="T2" fmla="*/ 118 w 124"/>
                  <a:gd name="T3" fmla="*/ 71 h 88"/>
                  <a:gd name="T4" fmla="*/ 115 w 124"/>
                  <a:gd name="T5" fmla="*/ 72 h 88"/>
                  <a:gd name="T6" fmla="*/ 104 w 124"/>
                  <a:gd name="T7" fmla="*/ 78 h 88"/>
                  <a:gd name="T8" fmla="*/ 101 w 124"/>
                  <a:gd name="T9" fmla="*/ 79 h 88"/>
                  <a:gd name="T10" fmla="*/ 97 w 124"/>
                  <a:gd name="T11" fmla="*/ 80 h 88"/>
                  <a:gd name="T12" fmla="*/ 94 w 124"/>
                  <a:gd name="T13" fmla="*/ 82 h 88"/>
                  <a:gd name="T14" fmla="*/ 90 w 124"/>
                  <a:gd name="T15" fmla="*/ 83 h 88"/>
                  <a:gd name="T16" fmla="*/ 87 w 124"/>
                  <a:gd name="T17" fmla="*/ 84 h 88"/>
                  <a:gd name="T18" fmla="*/ 75 w 124"/>
                  <a:gd name="T19" fmla="*/ 86 h 88"/>
                  <a:gd name="T20" fmla="*/ 69 w 124"/>
                  <a:gd name="T21" fmla="*/ 87 h 88"/>
                  <a:gd name="T22" fmla="*/ 65 w 124"/>
                  <a:gd name="T23" fmla="*/ 88 h 88"/>
                  <a:gd name="T24" fmla="*/ 61 w 124"/>
                  <a:gd name="T25" fmla="*/ 88 h 88"/>
                  <a:gd name="T26" fmla="*/ 57 w 124"/>
                  <a:gd name="T27" fmla="*/ 88 h 88"/>
                  <a:gd name="T28" fmla="*/ 53 w 124"/>
                  <a:gd name="T29" fmla="*/ 88 h 88"/>
                  <a:gd name="T30" fmla="*/ 48 w 124"/>
                  <a:gd name="T31" fmla="*/ 88 h 88"/>
                  <a:gd name="T32" fmla="*/ 43 w 124"/>
                  <a:gd name="T33" fmla="*/ 88 h 88"/>
                  <a:gd name="T34" fmla="*/ 38 w 124"/>
                  <a:gd name="T35" fmla="*/ 87 h 88"/>
                  <a:gd name="T36" fmla="*/ 34 w 124"/>
                  <a:gd name="T37" fmla="*/ 86 h 88"/>
                  <a:gd name="T38" fmla="*/ 30 w 124"/>
                  <a:gd name="T39" fmla="*/ 85 h 88"/>
                  <a:gd name="T40" fmla="*/ 25 w 124"/>
                  <a:gd name="T41" fmla="*/ 83 h 88"/>
                  <a:gd name="T42" fmla="*/ 22 w 124"/>
                  <a:gd name="T43" fmla="*/ 82 h 88"/>
                  <a:gd name="T44" fmla="*/ 18 w 124"/>
                  <a:gd name="T45" fmla="*/ 80 h 88"/>
                  <a:gd name="T46" fmla="*/ 15 w 124"/>
                  <a:gd name="T47" fmla="*/ 78 h 88"/>
                  <a:gd name="T48" fmla="*/ 12 w 124"/>
                  <a:gd name="T49" fmla="*/ 76 h 88"/>
                  <a:gd name="T50" fmla="*/ 2 w 124"/>
                  <a:gd name="T51" fmla="*/ 63 h 88"/>
                  <a:gd name="T52" fmla="*/ 0 w 124"/>
                  <a:gd name="T53" fmla="*/ 52 h 88"/>
                  <a:gd name="T54" fmla="*/ 3 w 124"/>
                  <a:gd name="T55" fmla="*/ 39 h 88"/>
                  <a:gd name="T56" fmla="*/ 12 w 124"/>
                  <a:gd name="T57" fmla="*/ 26 h 88"/>
                  <a:gd name="T58" fmla="*/ 15 w 124"/>
                  <a:gd name="T59" fmla="*/ 23 h 88"/>
                  <a:gd name="T60" fmla="*/ 18 w 124"/>
                  <a:gd name="T61" fmla="*/ 20 h 88"/>
                  <a:gd name="T62" fmla="*/ 40 w 124"/>
                  <a:gd name="T63" fmla="*/ 7 h 88"/>
                  <a:gd name="T64" fmla="*/ 45 w 124"/>
                  <a:gd name="T65" fmla="*/ 5 h 88"/>
                  <a:gd name="T66" fmla="*/ 49 w 124"/>
                  <a:gd name="T67" fmla="*/ 4 h 88"/>
                  <a:gd name="T68" fmla="*/ 54 w 124"/>
                  <a:gd name="T69" fmla="*/ 3 h 88"/>
                  <a:gd name="T70" fmla="*/ 59 w 124"/>
                  <a:gd name="T71" fmla="*/ 2 h 88"/>
                  <a:gd name="T72" fmla="*/ 75 w 124"/>
                  <a:gd name="T73" fmla="*/ 0 h 88"/>
                  <a:gd name="T74" fmla="*/ 89 w 124"/>
                  <a:gd name="T75" fmla="*/ 2 h 88"/>
                  <a:gd name="T76" fmla="*/ 93 w 124"/>
                  <a:gd name="T77" fmla="*/ 2 h 88"/>
                  <a:gd name="T78" fmla="*/ 108 w 124"/>
                  <a:gd name="T79" fmla="*/ 7 h 88"/>
                  <a:gd name="T80" fmla="*/ 111 w 124"/>
                  <a:gd name="T81" fmla="*/ 8 h 88"/>
                  <a:gd name="T82" fmla="*/ 114 w 124"/>
                  <a:gd name="T83" fmla="*/ 9 h 88"/>
                  <a:gd name="T84" fmla="*/ 118 w 124"/>
                  <a:gd name="T85" fmla="*/ 11 h 88"/>
                  <a:gd name="T86" fmla="*/ 121 w 124"/>
                  <a:gd name="T87" fmla="*/ 13 h 88"/>
                  <a:gd name="T88" fmla="*/ 124 w 124"/>
                  <a:gd name="T89" fmla="*/ 15 h 88"/>
                  <a:gd name="T90" fmla="*/ 0 60000 65536"/>
                  <a:gd name="T91" fmla="*/ 0 60000 65536"/>
                  <a:gd name="T92" fmla="*/ 0 60000 65536"/>
                  <a:gd name="T93" fmla="*/ 0 60000 65536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w 124"/>
                  <a:gd name="T136" fmla="*/ 0 h 88"/>
                  <a:gd name="T137" fmla="*/ 124 w 124"/>
                  <a:gd name="T138" fmla="*/ 88 h 88"/>
                </a:gdLst>
                <a:ahLst/>
                <a:cxnLst>
                  <a:cxn ang="T90">
                    <a:pos x="T0" y="T1"/>
                  </a:cxn>
                  <a:cxn ang="T91">
                    <a:pos x="T2" y="T3"/>
                  </a:cxn>
                  <a:cxn ang="T92">
                    <a:pos x="T4" y="T5"/>
                  </a:cxn>
                  <a:cxn ang="T93">
                    <a:pos x="T6" y="T7"/>
                  </a:cxn>
                  <a:cxn ang="T94">
                    <a:pos x="T8" y="T9"/>
                  </a:cxn>
                  <a:cxn ang="T95">
                    <a:pos x="T10" y="T11"/>
                  </a:cxn>
                  <a:cxn ang="T96">
                    <a:pos x="T12" y="T13"/>
                  </a:cxn>
                  <a:cxn ang="T97">
                    <a:pos x="T14" y="T15"/>
                  </a:cxn>
                  <a:cxn ang="T98">
                    <a:pos x="T16" y="T17"/>
                  </a:cxn>
                  <a:cxn ang="T99">
                    <a:pos x="T18" y="T19"/>
                  </a:cxn>
                  <a:cxn ang="T100">
                    <a:pos x="T20" y="T21"/>
                  </a:cxn>
                  <a:cxn ang="T101">
                    <a:pos x="T22" y="T23"/>
                  </a:cxn>
                  <a:cxn ang="T102">
                    <a:pos x="T24" y="T25"/>
                  </a:cxn>
                  <a:cxn ang="T103">
                    <a:pos x="T26" y="T27"/>
                  </a:cxn>
                  <a:cxn ang="T104">
                    <a:pos x="T28" y="T29"/>
                  </a:cxn>
                  <a:cxn ang="T105">
                    <a:pos x="T30" y="T31"/>
                  </a:cxn>
                  <a:cxn ang="T106">
                    <a:pos x="T32" y="T33"/>
                  </a:cxn>
                  <a:cxn ang="T107">
                    <a:pos x="T34" y="T35"/>
                  </a:cxn>
                  <a:cxn ang="T108">
                    <a:pos x="T36" y="T37"/>
                  </a:cxn>
                  <a:cxn ang="T109">
                    <a:pos x="T38" y="T39"/>
                  </a:cxn>
                  <a:cxn ang="T110">
                    <a:pos x="T40" y="T41"/>
                  </a:cxn>
                  <a:cxn ang="T111">
                    <a:pos x="T42" y="T43"/>
                  </a:cxn>
                  <a:cxn ang="T112">
                    <a:pos x="T44" y="T45"/>
                  </a:cxn>
                  <a:cxn ang="T113">
                    <a:pos x="T46" y="T47"/>
                  </a:cxn>
                  <a:cxn ang="T114">
                    <a:pos x="T48" y="T49"/>
                  </a:cxn>
                  <a:cxn ang="T115">
                    <a:pos x="T50" y="T51"/>
                  </a:cxn>
                  <a:cxn ang="T116">
                    <a:pos x="T52" y="T53"/>
                  </a:cxn>
                  <a:cxn ang="T117">
                    <a:pos x="T54" y="T55"/>
                  </a:cxn>
                  <a:cxn ang="T118">
                    <a:pos x="T56" y="T57"/>
                  </a:cxn>
                  <a:cxn ang="T119">
                    <a:pos x="T58" y="T59"/>
                  </a:cxn>
                  <a:cxn ang="T120">
                    <a:pos x="T60" y="T61"/>
                  </a:cxn>
                  <a:cxn ang="T121">
                    <a:pos x="T62" y="T63"/>
                  </a:cxn>
                  <a:cxn ang="T122">
                    <a:pos x="T64" y="T65"/>
                  </a:cxn>
                  <a:cxn ang="T123">
                    <a:pos x="T66" y="T67"/>
                  </a:cxn>
                  <a:cxn ang="T124">
                    <a:pos x="T68" y="T69"/>
                  </a:cxn>
                  <a:cxn ang="T125">
                    <a:pos x="T70" y="T71"/>
                  </a:cxn>
                  <a:cxn ang="T126">
                    <a:pos x="T72" y="T73"/>
                  </a:cxn>
                  <a:cxn ang="T127">
                    <a:pos x="T74" y="T75"/>
                  </a:cxn>
                  <a:cxn ang="T128">
                    <a:pos x="T76" y="T77"/>
                  </a:cxn>
                  <a:cxn ang="T129">
                    <a:pos x="T78" y="T79"/>
                  </a:cxn>
                  <a:cxn ang="T130">
                    <a:pos x="T80" y="T81"/>
                  </a:cxn>
                  <a:cxn ang="T131">
                    <a:pos x="T82" y="T83"/>
                  </a:cxn>
                  <a:cxn ang="T132">
                    <a:pos x="T84" y="T85"/>
                  </a:cxn>
                  <a:cxn ang="T133">
                    <a:pos x="T86" y="T87"/>
                  </a:cxn>
                  <a:cxn ang="T134">
                    <a:pos x="T88" y="T89"/>
                  </a:cxn>
                </a:cxnLst>
                <a:rect l="T135" t="T136" r="T137" b="T138"/>
                <a:pathLst>
                  <a:path w="124" h="88">
                    <a:moveTo>
                      <a:pt x="124" y="67"/>
                    </a:moveTo>
                    <a:lnTo>
                      <a:pt x="124" y="68"/>
                    </a:lnTo>
                    <a:lnTo>
                      <a:pt x="121" y="69"/>
                    </a:lnTo>
                    <a:lnTo>
                      <a:pt x="118" y="71"/>
                    </a:lnTo>
                    <a:lnTo>
                      <a:pt x="115" y="72"/>
                    </a:lnTo>
                    <a:lnTo>
                      <a:pt x="106" y="77"/>
                    </a:lnTo>
                    <a:lnTo>
                      <a:pt x="104" y="78"/>
                    </a:lnTo>
                    <a:lnTo>
                      <a:pt x="103" y="78"/>
                    </a:lnTo>
                    <a:lnTo>
                      <a:pt x="101" y="79"/>
                    </a:lnTo>
                    <a:lnTo>
                      <a:pt x="100" y="79"/>
                    </a:lnTo>
                    <a:lnTo>
                      <a:pt x="97" y="80"/>
                    </a:lnTo>
                    <a:lnTo>
                      <a:pt x="96" y="81"/>
                    </a:lnTo>
                    <a:lnTo>
                      <a:pt x="94" y="82"/>
                    </a:lnTo>
                    <a:lnTo>
                      <a:pt x="93" y="82"/>
                    </a:lnTo>
                    <a:lnTo>
                      <a:pt x="90" y="83"/>
                    </a:lnTo>
                    <a:lnTo>
                      <a:pt x="89" y="83"/>
                    </a:lnTo>
                    <a:lnTo>
                      <a:pt x="87" y="84"/>
                    </a:lnTo>
                    <a:lnTo>
                      <a:pt x="86" y="84"/>
                    </a:lnTo>
                    <a:lnTo>
                      <a:pt x="75" y="86"/>
                    </a:lnTo>
                    <a:lnTo>
                      <a:pt x="72" y="87"/>
                    </a:lnTo>
                    <a:lnTo>
                      <a:pt x="69" y="87"/>
                    </a:lnTo>
                    <a:lnTo>
                      <a:pt x="65" y="88"/>
                    </a:lnTo>
                    <a:lnTo>
                      <a:pt x="64" y="88"/>
                    </a:lnTo>
                    <a:lnTo>
                      <a:pt x="61" y="88"/>
                    </a:lnTo>
                    <a:lnTo>
                      <a:pt x="59" y="88"/>
                    </a:lnTo>
                    <a:lnTo>
                      <a:pt x="57" y="88"/>
                    </a:lnTo>
                    <a:lnTo>
                      <a:pt x="54" y="88"/>
                    </a:lnTo>
                    <a:lnTo>
                      <a:pt x="53" y="88"/>
                    </a:lnTo>
                    <a:lnTo>
                      <a:pt x="49" y="88"/>
                    </a:lnTo>
                    <a:lnTo>
                      <a:pt x="48" y="88"/>
                    </a:lnTo>
                    <a:lnTo>
                      <a:pt x="45" y="88"/>
                    </a:lnTo>
                    <a:lnTo>
                      <a:pt x="43" y="88"/>
                    </a:lnTo>
                    <a:lnTo>
                      <a:pt x="40" y="87"/>
                    </a:lnTo>
                    <a:lnTo>
                      <a:pt x="38" y="87"/>
                    </a:lnTo>
                    <a:lnTo>
                      <a:pt x="36" y="86"/>
                    </a:lnTo>
                    <a:lnTo>
                      <a:pt x="34" y="86"/>
                    </a:lnTo>
                    <a:lnTo>
                      <a:pt x="31" y="85"/>
                    </a:lnTo>
                    <a:lnTo>
                      <a:pt x="30" y="85"/>
                    </a:lnTo>
                    <a:lnTo>
                      <a:pt x="27" y="84"/>
                    </a:lnTo>
                    <a:lnTo>
                      <a:pt x="25" y="83"/>
                    </a:lnTo>
                    <a:lnTo>
                      <a:pt x="23" y="83"/>
                    </a:lnTo>
                    <a:lnTo>
                      <a:pt x="22" y="82"/>
                    </a:lnTo>
                    <a:lnTo>
                      <a:pt x="20" y="81"/>
                    </a:lnTo>
                    <a:lnTo>
                      <a:pt x="18" y="80"/>
                    </a:lnTo>
                    <a:lnTo>
                      <a:pt x="16" y="79"/>
                    </a:lnTo>
                    <a:lnTo>
                      <a:pt x="15" y="78"/>
                    </a:lnTo>
                    <a:lnTo>
                      <a:pt x="13" y="77"/>
                    </a:lnTo>
                    <a:lnTo>
                      <a:pt x="12" y="76"/>
                    </a:lnTo>
                    <a:lnTo>
                      <a:pt x="10" y="74"/>
                    </a:lnTo>
                    <a:lnTo>
                      <a:pt x="2" y="63"/>
                    </a:lnTo>
                    <a:lnTo>
                      <a:pt x="1" y="62"/>
                    </a:lnTo>
                    <a:lnTo>
                      <a:pt x="0" y="52"/>
                    </a:lnTo>
                    <a:lnTo>
                      <a:pt x="0" y="50"/>
                    </a:lnTo>
                    <a:lnTo>
                      <a:pt x="3" y="39"/>
                    </a:lnTo>
                    <a:lnTo>
                      <a:pt x="3" y="37"/>
                    </a:lnTo>
                    <a:lnTo>
                      <a:pt x="12" y="26"/>
                    </a:lnTo>
                    <a:lnTo>
                      <a:pt x="13" y="24"/>
                    </a:lnTo>
                    <a:lnTo>
                      <a:pt x="15" y="23"/>
                    </a:lnTo>
                    <a:lnTo>
                      <a:pt x="16" y="21"/>
                    </a:lnTo>
                    <a:lnTo>
                      <a:pt x="18" y="20"/>
                    </a:lnTo>
                    <a:lnTo>
                      <a:pt x="38" y="8"/>
                    </a:lnTo>
                    <a:lnTo>
                      <a:pt x="40" y="7"/>
                    </a:lnTo>
                    <a:lnTo>
                      <a:pt x="43" y="6"/>
                    </a:lnTo>
                    <a:lnTo>
                      <a:pt x="45" y="5"/>
                    </a:lnTo>
                    <a:lnTo>
                      <a:pt x="48" y="4"/>
                    </a:lnTo>
                    <a:lnTo>
                      <a:pt x="49" y="4"/>
                    </a:lnTo>
                    <a:lnTo>
                      <a:pt x="53" y="3"/>
                    </a:lnTo>
                    <a:lnTo>
                      <a:pt x="54" y="3"/>
                    </a:lnTo>
                    <a:lnTo>
                      <a:pt x="57" y="2"/>
                    </a:lnTo>
                    <a:lnTo>
                      <a:pt x="59" y="2"/>
                    </a:lnTo>
                    <a:lnTo>
                      <a:pt x="72" y="1"/>
                    </a:lnTo>
                    <a:lnTo>
                      <a:pt x="75" y="0"/>
                    </a:lnTo>
                    <a:lnTo>
                      <a:pt x="87" y="1"/>
                    </a:lnTo>
                    <a:lnTo>
                      <a:pt x="89" y="2"/>
                    </a:lnTo>
                    <a:lnTo>
                      <a:pt x="90" y="2"/>
                    </a:lnTo>
                    <a:lnTo>
                      <a:pt x="93" y="2"/>
                    </a:lnTo>
                    <a:lnTo>
                      <a:pt x="94" y="2"/>
                    </a:lnTo>
                    <a:lnTo>
                      <a:pt x="108" y="7"/>
                    </a:lnTo>
                    <a:lnTo>
                      <a:pt x="109" y="7"/>
                    </a:lnTo>
                    <a:lnTo>
                      <a:pt x="111" y="8"/>
                    </a:lnTo>
                    <a:lnTo>
                      <a:pt x="112" y="8"/>
                    </a:lnTo>
                    <a:lnTo>
                      <a:pt x="114" y="9"/>
                    </a:lnTo>
                    <a:lnTo>
                      <a:pt x="115" y="10"/>
                    </a:lnTo>
                    <a:lnTo>
                      <a:pt x="118" y="11"/>
                    </a:lnTo>
                    <a:lnTo>
                      <a:pt x="121" y="13"/>
                    </a:lnTo>
                    <a:lnTo>
                      <a:pt x="124" y="14"/>
                    </a:lnTo>
                    <a:lnTo>
                      <a:pt x="124" y="15"/>
                    </a:lnTo>
                  </a:path>
                </a:pathLst>
              </a:custGeom>
              <a:solidFill>
                <a:srgbClr val="000759"/>
              </a:solidFill>
              <a:ln w="9525">
                <a:noFill/>
                <a:round/>
                <a:headEnd/>
                <a:tailEnd/>
              </a:ln>
            </xdr:spPr>
          </xdr:sp>
          <xdr:sp macro="" textlink="">
            <xdr:nvSpPr>
              <xdr:cNvPr id="91" name="Freeform 31">
                <a:extLst>
                  <a:ext uri="{FF2B5EF4-FFF2-40B4-BE49-F238E27FC236}">
                    <a16:creationId xmlns:a16="http://schemas.microsoft.com/office/drawing/2014/main" id="{00000000-0008-0000-0000-00005B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841" y="661"/>
                <a:ext cx="15" cy="133"/>
              </a:xfrm>
              <a:custGeom>
                <a:avLst/>
                <a:gdLst>
                  <a:gd name="T0" fmla="*/ 15 w 15"/>
                  <a:gd name="T1" fmla="*/ 87 h 133"/>
                  <a:gd name="T2" fmla="*/ 0 w 15"/>
                  <a:gd name="T3" fmla="*/ 133 h 133"/>
                  <a:gd name="T4" fmla="*/ 0 w 15"/>
                  <a:gd name="T5" fmla="*/ 56 h 133"/>
                  <a:gd name="T6" fmla="*/ 1 w 15"/>
                  <a:gd name="T7" fmla="*/ 52 h 133"/>
                  <a:gd name="T8" fmla="*/ 3 w 15"/>
                  <a:gd name="T9" fmla="*/ 45 h 133"/>
                  <a:gd name="T10" fmla="*/ 6 w 15"/>
                  <a:gd name="T11" fmla="*/ 33 h 133"/>
                  <a:gd name="T12" fmla="*/ 10 w 15"/>
                  <a:gd name="T13" fmla="*/ 17 h 133"/>
                  <a:gd name="T14" fmla="*/ 15 w 15"/>
                  <a:gd name="T15" fmla="*/ 0 h 133"/>
                  <a:gd name="T16" fmla="*/ 0 60000 65536"/>
                  <a:gd name="T17" fmla="*/ 0 60000 65536"/>
                  <a:gd name="T18" fmla="*/ 0 60000 65536"/>
                  <a:gd name="T19" fmla="*/ 0 60000 65536"/>
                  <a:gd name="T20" fmla="*/ 0 60000 65536"/>
                  <a:gd name="T21" fmla="*/ 0 60000 65536"/>
                  <a:gd name="T22" fmla="*/ 0 60000 65536"/>
                  <a:gd name="T23" fmla="*/ 0 60000 65536"/>
                  <a:gd name="T24" fmla="*/ 0 w 15"/>
                  <a:gd name="T25" fmla="*/ 0 h 133"/>
                  <a:gd name="T26" fmla="*/ 15 w 15"/>
                  <a:gd name="T27" fmla="*/ 133 h 133"/>
                </a:gdLst>
                <a:ahLst/>
                <a:cxnLst>
                  <a:cxn ang="T16">
                    <a:pos x="T0" y="T1"/>
                  </a:cxn>
                  <a:cxn ang="T17">
                    <a:pos x="T2" y="T3"/>
                  </a:cxn>
                  <a:cxn ang="T18">
                    <a:pos x="T4" y="T5"/>
                  </a:cxn>
                  <a:cxn ang="T19">
                    <a:pos x="T6" y="T7"/>
                  </a:cxn>
                  <a:cxn ang="T20">
                    <a:pos x="T8" y="T9"/>
                  </a:cxn>
                  <a:cxn ang="T21">
                    <a:pos x="T10" y="T11"/>
                  </a:cxn>
                  <a:cxn ang="T22">
                    <a:pos x="T12" y="T13"/>
                  </a:cxn>
                  <a:cxn ang="T23">
                    <a:pos x="T14" y="T15"/>
                  </a:cxn>
                </a:cxnLst>
                <a:rect l="T24" t="T25" r="T26" b="T27"/>
                <a:pathLst>
                  <a:path w="15" h="133">
                    <a:moveTo>
                      <a:pt x="15" y="87"/>
                    </a:moveTo>
                    <a:lnTo>
                      <a:pt x="0" y="133"/>
                    </a:lnTo>
                    <a:lnTo>
                      <a:pt x="0" y="56"/>
                    </a:lnTo>
                    <a:lnTo>
                      <a:pt x="1" y="52"/>
                    </a:lnTo>
                    <a:lnTo>
                      <a:pt x="3" y="45"/>
                    </a:lnTo>
                    <a:lnTo>
                      <a:pt x="6" y="33"/>
                    </a:lnTo>
                    <a:lnTo>
                      <a:pt x="10" y="17"/>
                    </a:lnTo>
                    <a:lnTo>
                      <a:pt x="15" y="0"/>
                    </a:lnTo>
                  </a:path>
                </a:pathLst>
              </a:custGeom>
              <a:solidFill>
                <a:srgbClr val="000759"/>
              </a:solidFill>
              <a:ln w="9525">
                <a:noFill/>
                <a:round/>
                <a:headEnd/>
                <a:tailEnd/>
              </a:ln>
            </xdr:spPr>
          </xdr:sp>
          <xdr:sp macro="" textlink="">
            <xdr:nvSpPr>
              <xdr:cNvPr id="92" name="Freeform 32">
                <a:extLst>
                  <a:ext uri="{FF2B5EF4-FFF2-40B4-BE49-F238E27FC236}">
                    <a16:creationId xmlns:a16="http://schemas.microsoft.com/office/drawing/2014/main" id="{00000000-0008-0000-0000-00005C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615" y="620"/>
                <a:ext cx="241" cy="149"/>
              </a:xfrm>
              <a:custGeom>
                <a:avLst/>
                <a:gdLst>
                  <a:gd name="T0" fmla="*/ 241 w 241"/>
                  <a:gd name="T1" fmla="*/ 41 h 149"/>
                  <a:gd name="T2" fmla="*/ 28 w 241"/>
                  <a:gd name="T3" fmla="*/ 41 h 149"/>
                  <a:gd name="T4" fmla="*/ 0 w 241"/>
                  <a:gd name="T5" fmla="*/ 149 h 149"/>
                  <a:gd name="T6" fmla="*/ 0 w 241"/>
                  <a:gd name="T7" fmla="*/ 0 h 149"/>
                  <a:gd name="T8" fmla="*/ 28 w 241"/>
                  <a:gd name="T9" fmla="*/ 0 h 149"/>
                  <a:gd name="T10" fmla="*/ 241 w 241"/>
                  <a:gd name="T11" fmla="*/ 0 h 149"/>
                  <a:gd name="T12" fmla="*/ 0 60000 65536"/>
                  <a:gd name="T13" fmla="*/ 0 60000 65536"/>
                  <a:gd name="T14" fmla="*/ 0 60000 65536"/>
                  <a:gd name="T15" fmla="*/ 0 60000 65536"/>
                  <a:gd name="T16" fmla="*/ 0 60000 65536"/>
                  <a:gd name="T17" fmla="*/ 0 60000 65536"/>
                  <a:gd name="T18" fmla="*/ 0 w 241"/>
                  <a:gd name="T19" fmla="*/ 0 h 149"/>
                  <a:gd name="T20" fmla="*/ 241 w 241"/>
                  <a:gd name="T21" fmla="*/ 149 h 149"/>
                </a:gdLst>
                <a:ahLst/>
                <a:cxnLst>
                  <a:cxn ang="T12">
                    <a:pos x="T0" y="T1"/>
                  </a:cxn>
                  <a:cxn ang="T13">
                    <a:pos x="T2" y="T3"/>
                  </a:cxn>
                  <a:cxn ang="T14">
                    <a:pos x="T4" y="T5"/>
                  </a:cxn>
                  <a:cxn ang="T15">
                    <a:pos x="T6" y="T7"/>
                  </a:cxn>
                  <a:cxn ang="T16">
                    <a:pos x="T8" y="T9"/>
                  </a:cxn>
                  <a:cxn ang="T17">
                    <a:pos x="T10" y="T11"/>
                  </a:cxn>
                </a:cxnLst>
                <a:rect l="T18" t="T19" r="T20" b="T21"/>
                <a:pathLst>
                  <a:path w="241" h="149">
                    <a:moveTo>
                      <a:pt x="241" y="41"/>
                    </a:moveTo>
                    <a:lnTo>
                      <a:pt x="28" y="41"/>
                    </a:lnTo>
                    <a:lnTo>
                      <a:pt x="0" y="149"/>
                    </a:lnTo>
                    <a:lnTo>
                      <a:pt x="0" y="0"/>
                    </a:lnTo>
                    <a:lnTo>
                      <a:pt x="28" y="0"/>
                    </a:lnTo>
                    <a:lnTo>
                      <a:pt x="241" y="0"/>
                    </a:lnTo>
                  </a:path>
                </a:pathLst>
              </a:custGeom>
              <a:solidFill>
                <a:srgbClr val="000759"/>
              </a:solidFill>
              <a:ln w="9525">
                <a:noFill/>
                <a:round/>
                <a:headEnd/>
                <a:tailEnd/>
              </a:ln>
            </xdr:spPr>
          </xdr:sp>
          <xdr:sp macro="" textlink="">
            <xdr:nvSpPr>
              <xdr:cNvPr id="93" name="Freeform 33">
                <a:extLst>
                  <a:ext uri="{FF2B5EF4-FFF2-40B4-BE49-F238E27FC236}">
                    <a16:creationId xmlns:a16="http://schemas.microsoft.com/office/drawing/2014/main" id="{00000000-0008-0000-0000-00005D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825" y="717"/>
                <a:ext cx="16" cy="210"/>
              </a:xfrm>
              <a:custGeom>
                <a:avLst/>
                <a:gdLst>
                  <a:gd name="T0" fmla="*/ 16 w 16"/>
                  <a:gd name="T1" fmla="*/ 210 h 210"/>
                  <a:gd name="T2" fmla="*/ 14 w 16"/>
                  <a:gd name="T3" fmla="*/ 210 h 210"/>
                  <a:gd name="T4" fmla="*/ 0 w 16"/>
                  <a:gd name="T5" fmla="*/ 210 h 210"/>
                  <a:gd name="T6" fmla="*/ 0 w 16"/>
                  <a:gd name="T7" fmla="*/ 5 h 210"/>
                  <a:gd name="T8" fmla="*/ 14 w 16"/>
                  <a:gd name="T9" fmla="*/ 5 h 210"/>
                  <a:gd name="T10" fmla="*/ 16 w 16"/>
                  <a:gd name="T11" fmla="*/ 0 h 210"/>
                  <a:gd name="T12" fmla="*/ 0 60000 65536"/>
                  <a:gd name="T13" fmla="*/ 0 60000 65536"/>
                  <a:gd name="T14" fmla="*/ 0 60000 65536"/>
                  <a:gd name="T15" fmla="*/ 0 60000 65536"/>
                  <a:gd name="T16" fmla="*/ 0 60000 65536"/>
                  <a:gd name="T17" fmla="*/ 0 60000 65536"/>
                  <a:gd name="T18" fmla="*/ 0 w 16"/>
                  <a:gd name="T19" fmla="*/ 0 h 210"/>
                  <a:gd name="T20" fmla="*/ 16 w 16"/>
                  <a:gd name="T21" fmla="*/ 210 h 210"/>
                </a:gdLst>
                <a:ahLst/>
                <a:cxnLst>
                  <a:cxn ang="T12">
                    <a:pos x="T0" y="T1"/>
                  </a:cxn>
                  <a:cxn ang="T13">
                    <a:pos x="T2" y="T3"/>
                  </a:cxn>
                  <a:cxn ang="T14">
                    <a:pos x="T4" y="T5"/>
                  </a:cxn>
                  <a:cxn ang="T15">
                    <a:pos x="T6" y="T7"/>
                  </a:cxn>
                  <a:cxn ang="T16">
                    <a:pos x="T8" y="T9"/>
                  </a:cxn>
                  <a:cxn ang="T17">
                    <a:pos x="T10" y="T11"/>
                  </a:cxn>
                </a:cxnLst>
                <a:rect l="T18" t="T19" r="T20" b="T21"/>
                <a:pathLst>
                  <a:path w="16" h="210">
                    <a:moveTo>
                      <a:pt x="16" y="210"/>
                    </a:moveTo>
                    <a:lnTo>
                      <a:pt x="14" y="210"/>
                    </a:lnTo>
                    <a:lnTo>
                      <a:pt x="0" y="210"/>
                    </a:lnTo>
                    <a:lnTo>
                      <a:pt x="0" y="5"/>
                    </a:lnTo>
                    <a:lnTo>
                      <a:pt x="14" y="5"/>
                    </a:lnTo>
                    <a:lnTo>
                      <a:pt x="16" y="0"/>
                    </a:lnTo>
                  </a:path>
                </a:pathLst>
              </a:custGeom>
              <a:solidFill>
                <a:srgbClr val="000759"/>
              </a:solidFill>
              <a:ln w="9525">
                <a:noFill/>
                <a:round/>
                <a:headEnd/>
                <a:tailEnd/>
              </a:ln>
            </xdr:spPr>
          </xdr:sp>
          <xdr:sp macro="" textlink="">
            <xdr:nvSpPr>
              <xdr:cNvPr id="94" name="Freeform 34">
                <a:extLst>
                  <a:ext uri="{FF2B5EF4-FFF2-40B4-BE49-F238E27FC236}">
                    <a16:creationId xmlns:a16="http://schemas.microsoft.com/office/drawing/2014/main" id="{00000000-0008-0000-0000-00005E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816" y="744"/>
                <a:ext cx="9" cy="183"/>
              </a:xfrm>
              <a:custGeom>
                <a:avLst/>
                <a:gdLst>
                  <a:gd name="T0" fmla="*/ 9 w 9"/>
                  <a:gd name="T1" fmla="*/ 183 h 183"/>
                  <a:gd name="T2" fmla="*/ 0 w 9"/>
                  <a:gd name="T3" fmla="*/ 183 h 183"/>
                  <a:gd name="T4" fmla="*/ 0 w 9"/>
                  <a:gd name="T5" fmla="*/ 36 h 183"/>
                  <a:gd name="T6" fmla="*/ 9 w 9"/>
                  <a:gd name="T7" fmla="*/ 0 h 183"/>
                  <a:gd name="T8" fmla="*/ 0 60000 65536"/>
                  <a:gd name="T9" fmla="*/ 0 60000 65536"/>
                  <a:gd name="T10" fmla="*/ 0 60000 65536"/>
                  <a:gd name="T11" fmla="*/ 0 60000 65536"/>
                  <a:gd name="T12" fmla="*/ 0 w 9"/>
                  <a:gd name="T13" fmla="*/ 0 h 183"/>
                  <a:gd name="T14" fmla="*/ 9 w 9"/>
                  <a:gd name="T15" fmla="*/ 183 h 183"/>
                </a:gdLst>
                <a:ahLst/>
                <a:cxnLst>
                  <a:cxn ang="T8">
                    <a:pos x="T0" y="T1"/>
                  </a:cxn>
                  <a:cxn ang="T9">
                    <a:pos x="T2" y="T3"/>
                  </a:cxn>
                  <a:cxn ang="T10">
                    <a:pos x="T4" y="T5"/>
                  </a:cxn>
                  <a:cxn ang="T11">
                    <a:pos x="T6" y="T7"/>
                  </a:cxn>
                </a:cxnLst>
                <a:rect l="T12" t="T13" r="T14" b="T15"/>
                <a:pathLst>
                  <a:path w="9" h="183">
                    <a:moveTo>
                      <a:pt x="9" y="183"/>
                    </a:moveTo>
                    <a:lnTo>
                      <a:pt x="0" y="183"/>
                    </a:lnTo>
                    <a:lnTo>
                      <a:pt x="0" y="36"/>
                    </a:lnTo>
                    <a:lnTo>
                      <a:pt x="9" y="0"/>
                    </a:lnTo>
                  </a:path>
                </a:pathLst>
              </a:custGeom>
              <a:solidFill>
                <a:srgbClr val="000759"/>
              </a:solidFill>
              <a:ln w="9525">
                <a:noFill/>
                <a:round/>
                <a:headEnd/>
                <a:tailEnd/>
              </a:ln>
            </xdr:spPr>
          </xdr:sp>
          <xdr:sp macro="" textlink="">
            <xdr:nvSpPr>
              <xdr:cNvPr id="95" name="Freeform 35">
                <a:extLst>
                  <a:ext uri="{FF2B5EF4-FFF2-40B4-BE49-F238E27FC236}">
                    <a16:creationId xmlns:a16="http://schemas.microsoft.com/office/drawing/2014/main" id="{00000000-0008-0000-0000-00005F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737" y="722"/>
                <a:ext cx="88" cy="22"/>
              </a:xfrm>
              <a:custGeom>
                <a:avLst/>
                <a:gdLst>
                  <a:gd name="T0" fmla="*/ 88 w 88"/>
                  <a:gd name="T1" fmla="*/ 22 h 22"/>
                  <a:gd name="T2" fmla="*/ 6 w 88"/>
                  <a:gd name="T3" fmla="*/ 22 h 22"/>
                  <a:gd name="T4" fmla="*/ 0 w 88"/>
                  <a:gd name="T5" fmla="*/ 22 h 22"/>
                  <a:gd name="T6" fmla="*/ 6 w 88"/>
                  <a:gd name="T7" fmla="*/ 0 h 22"/>
                  <a:gd name="T8" fmla="*/ 88 w 88"/>
                  <a:gd name="T9" fmla="*/ 0 h 22"/>
                  <a:gd name="T10" fmla="*/ 0 60000 65536"/>
                  <a:gd name="T11" fmla="*/ 0 60000 65536"/>
                  <a:gd name="T12" fmla="*/ 0 60000 65536"/>
                  <a:gd name="T13" fmla="*/ 0 60000 65536"/>
                  <a:gd name="T14" fmla="*/ 0 60000 65536"/>
                  <a:gd name="T15" fmla="*/ 0 w 88"/>
                  <a:gd name="T16" fmla="*/ 0 h 22"/>
                  <a:gd name="T17" fmla="*/ 88 w 88"/>
                  <a:gd name="T18" fmla="*/ 22 h 22"/>
                </a:gdLst>
                <a:ahLst/>
                <a:cxnLst>
                  <a:cxn ang="T10">
                    <a:pos x="T0" y="T1"/>
                  </a:cxn>
                  <a:cxn ang="T11">
                    <a:pos x="T2" y="T3"/>
                  </a:cxn>
                  <a:cxn ang="T12">
                    <a:pos x="T4" y="T5"/>
                  </a:cxn>
                  <a:cxn ang="T13">
                    <a:pos x="T6" y="T7"/>
                  </a:cxn>
                  <a:cxn ang="T14">
                    <a:pos x="T8" y="T9"/>
                  </a:cxn>
                </a:cxnLst>
                <a:rect l="T15" t="T16" r="T17" b="T18"/>
                <a:pathLst>
                  <a:path w="88" h="22">
                    <a:moveTo>
                      <a:pt x="88" y="22"/>
                    </a:moveTo>
                    <a:lnTo>
                      <a:pt x="6" y="22"/>
                    </a:lnTo>
                    <a:lnTo>
                      <a:pt x="0" y="22"/>
                    </a:lnTo>
                    <a:lnTo>
                      <a:pt x="6" y="0"/>
                    </a:lnTo>
                    <a:lnTo>
                      <a:pt x="88" y="0"/>
                    </a:lnTo>
                  </a:path>
                </a:pathLst>
              </a:custGeom>
              <a:solidFill>
                <a:srgbClr val="000759"/>
              </a:solidFill>
              <a:ln w="9525">
                <a:noFill/>
                <a:round/>
                <a:headEnd/>
                <a:tailEnd/>
              </a:ln>
            </xdr:spPr>
          </xdr:sp>
          <xdr:sp macro="" textlink="">
            <xdr:nvSpPr>
              <xdr:cNvPr id="96" name="Freeform 36">
                <a:extLst>
                  <a:ext uri="{FF2B5EF4-FFF2-40B4-BE49-F238E27FC236}">
                    <a16:creationId xmlns:a16="http://schemas.microsoft.com/office/drawing/2014/main" id="{00000000-0008-0000-0000-000060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584" y="824"/>
                <a:ext cx="232" cy="103"/>
              </a:xfrm>
              <a:custGeom>
                <a:avLst/>
                <a:gdLst>
                  <a:gd name="T0" fmla="*/ 232 w 232"/>
                  <a:gd name="T1" fmla="*/ 103 h 103"/>
                  <a:gd name="T2" fmla="*/ 216 w 232"/>
                  <a:gd name="T3" fmla="*/ 103 h 103"/>
                  <a:gd name="T4" fmla="*/ 0 w 232"/>
                  <a:gd name="T5" fmla="*/ 103 h 103"/>
                  <a:gd name="T6" fmla="*/ 0 w 232"/>
                  <a:gd name="T7" fmla="*/ 62 h 103"/>
                  <a:gd name="T8" fmla="*/ 216 w 232"/>
                  <a:gd name="T9" fmla="*/ 62 h 103"/>
                  <a:gd name="T10" fmla="*/ 232 w 232"/>
                  <a:gd name="T11" fmla="*/ 0 h 103"/>
                  <a:gd name="T12" fmla="*/ 0 60000 65536"/>
                  <a:gd name="T13" fmla="*/ 0 60000 65536"/>
                  <a:gd name="T14" fmla="*/ 0 60000 65536"/>
                  <a:gd name="T15" fmla="*/ 0 60000 65536"/>
                  <a:gd name="T16" fmla="*/ 0 60000 65536"/>
                  <a:gd name="T17" fmla="*/ 0 60000 65536"/>
                  <a:gd name="T18" fmla="*/ 0 w 232"/>
                  <a:gd name="T19" fmla="*/ 0 h 103"/>
                  <a:gd name="T20" fmla="*/ 232 w 232"/>
                  <a:gd name="T21" fmla="*/ 103 h 103"/>
                </a:gdLst>
                <a:ahLst/>
                <a:cxnLst>
                  <a:cxn ang="T12">
                    <a:pos x="T0" y="T1"/>
                  </a:cxn>
                  <a:cxn ang="T13">
                    <a:pos x="T2" y="T3"/>
                  </a:cxn>
                  <a:cxn ang="T14">
                    <a:pos x="T4" y="T5"/>
                  </a:cxn>
                  <a:cxn ang="T15">
                    <a:pos x="T6" y="T7"/>
                  </a:cxn>
                  <a:cxn ang="T16">
                    <a:pos x="T8" y="T9"/>
                  </a:cxn>
                  <a:cxn ang="T17">
                    <a:pos x="T10" y="T11"/>
                  </a:cxn>
                </a:cxnLst>
                <a:rect l="T18" t="T19" r="T20" b="T21"/>
                <a:pathLst>
                  <a:path w="232" h="103">
                    <a:moveTo>
                      <a:pt x="232" y="103"/>
                    </a:moveTo>
                    <a:lnTo>
                      <a:pt x="216" y="103"/>
                    </a:lnTo>
                    <a:lnTo>
                      <a:pt x="0" y="103"/>
                    </a:lnTo>
                    <a:lnTo>
                      <a:pt x="0" y="62"/>
                    </a:lnTo>
                    <a:lnTo>
                      <a:pt x="216" y="62"/>
                    </a:lnTo>
                    <a:lnTo>
                      <a:pt x="232" y="0"/>
                    </a:lnTo>
                  </a:path>
                </a:pathLst>
              </a:custGeom>
              <a:solidFill>
                <a:srgbClr val="000759"/>
              </a:solidFill>
              <a:ln w="9525">
                <a:noFill/>
                <a:round/>
                <a:headEnd/>
                <a:tailEnd/>
              </a:ln>
            </xdr:spPr>
          </xdr:sp>
          <xdr:sp macro="" textlink="">
            <xdr:nvSpPr>
              <xdr:cNvPr id="97" name="Freeform 37">
                <a:extLst>
                  <a:ext uri="{FF2B5EF4-FFF2-40B4-BE49-F238E27FC236}">
                    <a16:creationId xmlns:a16="http://schemas.microsoft.com/office/drawing/2014/main" id="{00000000-0008-0000-0000-000061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716" y="780"/>
                <a:ext cx="100" cy="44"/>
              </a:xfrm>
              <a:custGeom>
                <a:avLst/>
                <a:gdLst>
                  <a:gd name="T0" fmla="*/ 100 w 100"/>
                  <a:gd name="T1" fmla="*/ 44 h 44"/>
                  <a:gd name="T2" fmla="*/ 94 w 100"/>
                  <a:gd name="T3" fmla="*/ 44 h 44"/>
                  <a:gd name="T4" fmla="*/ 6 w 100"/>
                  <a:gd name="T5" fmla="*/ 44 h 44"/>
                  <a:gd name="T6" fmla="*/ 0 w 100"/>
                  <a:gd name="T7" fmla="*/ 44 h 44"/>
                  <a:gd name="T8" fmla="*/ 6 w 100"/>
                  <a:gd name="T9" fmla="*/ 22 h 44"/>
                  <a:gd name="T10" fmla="*/ 94 w 100"/>
                  <a:gd name="T11" fmla="*/ 22 h 44"/>
                  <a:gd name="T12" fmla="*/ 100 w 100"/>
                  <a:gd name="T13" fmla="*/ 0 h 44"/>
                  <a:gd name="T14" fmla="*/ 0 60000 65536"/>
                  <a:gd name="T15" fmla="*/ 0 60000 65536"/>
                  <a:gd name="T16" fmla="*/ 0 60000 65536"/>
                  <a:gd name="T17" fmla="*/ 0 60000 65536"/>
                  <a:gd name="T18" fmla="*/ 0 60000 65536"/>
                  <a:gd name="T19" fmla="*/ 0 60000 65536"/>
                  <a:gd name="T20" fmla="*/ 0 60000 65536"/>
                  <a:gd name="T21" fmla="*/ 0 w 100"/>
                  <a:gd name="T22" fmla="*/ 0 h 44"/>
                  <a:gd name="T23" fmla="*/ 100 w 100"/>
                  <a:gd name="T24" fmla="*/ 44 h 44"/>
                </a:gdLst>
                <a:ahLst/>
                <a:cxnLst>
                  <a:cxn ang="T14">
                    <a:pos x="T0" y="T1"/>
                  </a:cxn>
                  <a:cxn ang="T15">
                    <a:pos x="T2" y="T3"/>
                  </a:cxn>
                  <a:cxn ang="T16">
                    <a:pos x="T4" y="T5"/>
                  </a:cxn>
                  <a:cxn ang="T17">
                    <a:pos x="T6" y="T7"/>
                  </a:cxn>
                  <a:cxn ang="T18">
                    <a:pos x="T8" y="T9"/>
                  </a:cxn>
                  <a:cxn ang="T19">
                    <a:pos x="T10" y="T11"/>
                  </a:cxn>
                  <a:cxn ang="T20">
                    <a:pos x="T12" y="T13"/>
                  </a:cxn>
                </a:cxnLst>
                <a:rect l="T21" t="T22" r="T23" b="T24"/>
                <a:pathLst>
                  <a:path w="100" h="44">
                    <a:moveTo>
                      <a:pt x="100" y="44"/>
                    </a:moveTo>
                    <a:lnTo>
                      <a:pt x="94" y="44"/>
                    </a:lnTo>
                    <a:lnTo>
                      <a:pt x="6" y="44"/>
                    </a:lnTo>
                    <a:lnTo>
                      <a:pt x="0" y="44"/>
                    </a:lnTo>
                    <a:lnTo>
                      <a:pt x="6" y="22"/>
                    </a:lnTo>
                    <a:lnTo>
                      <a:pt x="94" y="22"/>
                    </a:lnTo>
                    <a:lnTo>
                      <a:pt x="100" y="0"/>
                    </a:lnTo>
                  </a:path>
                </a:pathLst>
              </a:custGeom>
              <a:solidFill>
                <a:srgbClr val="000759"/>
              </a:solidFill>
              <a:ln w="9525">
                <a:noFill/>
                <a:round/>
                <a:headEnd/>
                <a:tailEnd/>
              </a:ln>
            </xdr:spPr>
          </xdr:sp>
          <xdr:sp macro="" textlink="">
            <xdr:nvSpPr>
              <xdr:cNvPr id="98" name="Freeform 38">
                <a:extLst>
                  <a:ext uri="{FF2B5EF4-FFF2-40B4-BE49-F238E27FC236}">
                    <a16:creationId xmlns:a16="http://schemas.microsoft.com/office/drawing/2014/main" id="{00000000-0008-0000-0000-000062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584" y="661"/>
                <a:ext cx="31" cy="225"/>
              </a:xfrm>
              <a:custGeom>
                <a:avLst/>
                <a:gdLst>
                  <a:gd name="T0" fmla="*/ 31 w 31"/>
                  <a:gd name="T1" fmla="*/ 108 h 225"/>
                  <a:gd name="T2" fmla="*/ 12 w 31"/>
                  <a:gd name="T3" fmla="*/ 181 h 225"/>
                  <a:gd name="T4" fmla="*/ 0 w 31"/>
                  <a:gd name="T5" fmla="*/ 225 h 225"/>
                  <a:gd name="T6" fmla="*/ 0 w 31"/>
                  <a:gd name="T7" fmla="*/ 73 h 225"/>
                  <a:gd name="T8" fmla="*/ 12 w 31"/>
                  <a:gd name="T9" fmla="*/ 73 h 225"/>
                  <a:gd name="T10" fmla="*/ 31 w 31"/>
                  <a:gd name="T11" fmla="*/ 0 h 225"/>
                  <a:gd name="T12" fmla="*/ 0 60000 65536"/>
                  <a:gd name="T13" fmla="*/ 0 60000 65536"/>
                  <a:gd name="T14" fmla="*/ 0 60000 65536"/>
                  <a:gd name="T15" fmla="*/ 0 60000 65536"/>
                  <a:gd name="T16" fmla="*/ 0 60000 65536"/>
                  <a:gd name="T17" fmla="*/ 0 60000 65536"/>
                  <a:gd name="T18" fmla="*/ 0 w 31"/>
                  <a:gd name="T19" fmla="*/ 0 h 225"/>
                  <a:gd name="T20" fmla="*/ 31 w 31"/>
                  <a:gd name="T21" fmla="*/ 225 h 225"/>
                </a:gdLst>
                <a:ahLst/>
                <a:cxnLst>
                  <a:cxn ang="T12">
                    <a:pos x="T0" y="T1"/>
                  </a:cxn>
                  <a:cxn ang="T13">
                    <a:pos x="T2" y="T3"/>
                  </a:cxn>
                  <a:cxn ang="T14">
                    <a:pos x="T4" y="T5"/>
                  </a:cxn>
                  <a:cxn ang="T15">
                    <a:pos x="T6" y="T7"/>
                  </a:cxn>
                  <a:cxn ang="T16">
                    <a:pos x="T8" y="T9"/>
                  </a:cxn>
                  <a:cxn ang="T17">
                    <a:pos x="T10" y="T11"/>
                  </a:cxn>
                </a:cxnLst>
                <a:rect l="T18" t="T19" r="T20" b="T21"/>
                <a:pathLst>
                  <a:path w="31" h="225">
                    <a:moveTo>
                      <a:pt x="31" y="108"/>
                    </a:moveTo>
                    <a:lnTo>
                      <a:pt x="12" y="181"/>
                    </a:lnTo>
                    <a:lnTo>
                      <a:pt x="0" y="225"/>
                    </a:lnTo>
                    <a:lnTo>
                      <a:pt x="0" y="73"/>
                    </a:lnTo>
                    <a:lnTo>
                      <a:pt x="12" y="73"/>
                    </a:lnTo>
                    <a:lnTo>
                      <a:pt x="31" y="0"/>
                    </a:lnTo>
                  </a:path>
                </a:pathLst>
              </a:custGeom>
              <a:solidFill>
                <a:srgbClr val="000759"/>
              </a:solidFill>
              <a:ln w="9525">
                <a:noFill/>
                <a:round/>
                <a:headEnd/>
                <a:tailEnd/>
              </a:ln>
            </xdr:spPr>
          </xdr:sp>
          <xdr:sp macro="" textlink="">
            <xdr:nvSpPr>
              <xdr:cNvPr id="99" name="Freeform 39">
                <a:extLst>
                  <a:ext uri="{FF2B5EF4-FFF2-40B4-BE49-F238E27FC236}">
                    <a16:creationId xmlns:a16="http://schemas.microsoft.com/office/drawing/2014/main" id="{00000000-0008-0000-0000-000063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355" y="620"/>
                <a:ext cx="260" cy="114"/>
              </a:xfrm>
              <a:custGeom>
                <a:avLst/>
                <a:gdLst>
                  <a:gd name="T0" fmla="*/ 260 w 260"/>
                  <a:gd name="T1" fmla="*/ 41 h 114"/>
                  <a:gd name="T2" fmla="*/ 19 w 260"/>
                  <a:gd name="T3" fmla="*/ 41 h 114"/>
                  <a:gd name="T4" fmla="*/ 0 w 260"/>
                  <a:gd name="T5" fmla="*/ 114 h 114"/>
                  <a:gd name="T6" fmla="*/ 0 w 260"/>
                  <a:gd name="T7" fmla="*/ 0 h 114"/>
                  <a:gd name="T8" fmla="*/ 19 w 260"/>
                  <a:gd name="T9" fmla="*/ 0 h 114"/>
                  <a:gd name="T10" fmla="*/ 260 w 260"/>
                  <a:gd name="T11" fmla="*/ 0 h 114"/>
                  <a:gd name="T12" fmla="*/ 0 60000 65536"/>
                  <a:gd name="T13" fmla="*/ 0 60000 65536"/>
                  <a:gd name="T14" fmla="*/ 0 60000 65536"/>
                  <a:gd name="T15" fmla="*/ 0 60000 65536"/>
                  <a:gd name="T16" fmla="*/ 0 60000 65536"/>
                  <a:gd name="T17" fmla="*/ 0 60000 65536"/>
                  <a:gd name="T18" fmla="*/ 0 w 260"/>
                  <a:gd name="T19" fmla="*/ 0 h 114"/>
                  <a:gd name="T20" fmla="*/ 260 w 260"/>
                  <a:gd name="T21" fmla="*/ 114 h 114"/>
                </a:gdLst>
                <a:ahLst/>
                <a:cxnLst>
                  <a:cxn ang="T12">
                    <a:pos x="T0" y="T1"/>
                  </a:cxn>
                  <a:cxn ang="T13">
                    <a:pos x="T2" y="T3"/>
                  </a:cxn>
                  <a:cxn ang="T14">
                    <a:pos x="T4" y="T5"/>
                  </a:cxn>
                  <a:cxn ang="T15">
                    <a:pos x="T6" y="T7"/>
                  </a:cxn>
                  <a:cxn ang="T16">
                    <a:pos x="T8" y="T9"/>
                  </a:cxn>
                  <a:cxn ang="T17">
                    <a:pos x="T10" y="T11"/>
                  </a:cxn>
                </a:cxnLst>
                <a:rect l="T18" t="T19" r="T20" b="T21"/>
                <a:pathLst>
                  <a:path w="260" h="114">
                    <a:moveTo>
                      <a:pt x="260" y="41"/>
                    </a:moveTo>
                    <a:lnTo>
                      <a:pt x="19" y="41"/>
                    </a:lnTo>
                    <a:lnTo>
                      <a:pt x="0" y="114"/>
                    </a:lnTo>
                    <a:lnTo>
                      <a:pt x="0" y="0"/>
                    </a:lnTo>
                    <a:lnTo>
                      <a:pt x="19" y="0"/>
                    </a:lnTo>
                    <a:lnTo>
                      <a:pt x="260" y="0"/>
                    </a:lnTo>
                  </a:path>
                </a:pathLst>
              </a:custGeom>
              <a:solidFill>
                <a:srgbClr val="000759"/>
              </a:solidFill>
              <a:ln w="9525">
                <a:noFill/>
                <a:round/>
                <a:headEnd/>
                <a:tailEnd/>
              </a:ln>
            </xdr:spPr>
          </xdr:sp>
          <xdr:sp macro="" textlink="">
            <xdr:nvSpPr>
              <xdr:cNvPr id="100" name="Freeform 40">
                <a:extLst>
                  <a:ext uri="{FF2B5EF4-FFF2-40B4-BE49-F238E27FC236}">
                    <a16:creationId xmlns:a16="http://schemas.microsoft.com/office/drawing/2014/main" id="{00000000-0008-0000-0000-000064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378" y="732"/>
                <a:ext cx="206" cy="195"/>
              </a:xfrm>
              <a:custGeom>
                <a:avLst/>
                <a:gdLst>
                  <a:gd name="T0" fmla="*/ 206 w 206"/>
                  <a:gd name="T1" fmla="*/ 195 h 195"/>
                  <a:gd name="T2" fmla="*/ 155 w 206"/>
                  <a:gd name="T3" fmla="*/ 195 h 195"/>
                  <a:gd name="T4" fmla="*/ 114 w 206"/>
                  <a:gd name="T5" fmla="*/ 195 h 195"/>
                  <a:gd name="T6" fmla="*/ 0 w 206"/>
                  <a:gd name="T7" fmla="*/ 195 h 195"/>
                  <a:gd name="T8" fmla="*/ 0 w 206"/>
                  <a:gd name="T9" fmla="*/ 154 h 195"/>
                  <a:gd name="T10" fmla="*/ 114 w 206"/>
                  <a:gd name="T11" fmla="*/ 154 h 195"/>
                  <a:gd name="T12" fmla="*/ 155 w 206"/>
                  <a:gd name="T13" fmla="*/ 0 h 195"/>
                  <a:gd name="T14" fmla="*/ 206 w 206"/>
                  <a:gd name="T15" fmla="*/ 2 h 195"/>
                  <a:gd name="T16" fmla="*/ 0 60000 65536"/>
                  <a:gd name="T17" fmla="*/ 0 60000 65536"/>
                  <a:gd name="T18" fmla="*/ 0 60000 65536"/>
                  <a:gd name="T19" fmla="*/ 0 60000 65536"/>
                  <a:gd name="T20" fmla="*/ 0 60000 65536"/>
                  <a:gd name="T21" fmla="*/ 0 60000 65536"/>
                  <a:gd name="T22" fmla="*/ 0 60000 65536"/>
                  <a:gd name="T23" fmla="*/ 0 60000 65536"/>
                  <a:gd name="T24" fmla="*/ 0 w 206"/>
                  <a:gd name="T25" fmla="*/ 0 h 195"/>
                  <a:gd name="T26" fmla="*/ 206 w 206"/>
                  <a:gd name="T27" fmla="*/ 195 h 195"/>
                </a:gdLst>
                <a:ahLst/>
                <a:cxnLst>
                  <a:cxn ang="T16">
                    <a:pos x="T0" y="T1"/>
                  </a:cxn>
                  <a:cxn ang="T17">
                    <a:pos x="T2" y="T3"/>
                  </a:cxn>
                  <a:cxn ang="T18">
                    <a:pos x="T4" y="T5"/>
                  </a:cxn>
                  <a:cxn ang="T19">
                    <a:pos x="T6" y="T7"/>
                  </a:cxn>
                  <a:cxn ang="T20">
                    <a:pos x="T8" y="T9"/>
                  </a:cxn>
                  <a:cxn ang="T21">
                    <a:pos x="T10" y="T11"/>
                  </a:cxn>
                  <a:cxn ang="T22">
                    <a:pos x="T12" y="T13"/>
                  </a:cxn>
                  <a:cxn ang="T23">
                    <a:pos x="T14" y="T15"/>
                  </a:cxn>
                </a:cxnLst>
                <a:rect l="T24" t="T25" r="T26" b="T27"/>
                <a:pathLst>
                  <a:path w="206" h="195">
                    <a:moveTo>
                      <a:pt x="206" y="195"/>
                    </a:moveTo>
                    <a:lnTo>
                      <a:pt x="155" y="195"/>
                    </a:lnTo>
                    <a:lnTo>
                      <a:pt x="114" y="195"/>
                    </a:lnTo>
                    <a:lnTo>
                      <a:pt x="0" y="195"/>
                    </a:lnTo>
                    <a:lnTo>
                      <a:pt x="0" y="154"/>
                    </a:lnTo>
                    <a:lnTo>
                      <a:pt x="114" y="154"/>
                    </a:lnTo>
                    <a:lnTo>
                      <a:pt x="155" y="0"/>
                    </a:lnTo>
                    <a:lnTo>
                      <a:pt x="206" y="2"/>
                    </a:lnTo>
                  </a:path>
                </a:pathLst>
              </a:custGeom>
              <a:solidFill>
                <a:srgbClr val="000759"/>
              </a:solidFill>
              <a:ln w="9525">
                <a:noFill/>
                <a:round/>
                <a:headEnd/>
                <a:tailEnd/>
              </a:ln>
            </xdr:spPr>
          </xdr:sp>
          <xdr:sp macro="" textlink="">
            <xdr:nvSpPr>
              <xdr:cNvPr id="101" name="Freeform 41">
                <a:extLst>
                  <a:ext uri="{FF2B5EF4-FFF2-40B4-BE49-F238E27FC236}">
                    <a16:creationId xmlns:a16="http://schemas.microsoft.com/office/drawing/2014/main" id="{00000000-0008-0000-0000-000065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378" y="732"/>
                <a:ext cx="40" cy="154"/>
              </a:xfrm>
              <a:custGeom>
                <a:avLst/>
                <a:gdLst>
                  <a:gd name="T0" fmla="*/ 40 w 40"/>
                  <a:gd name="T1" fmla="*/ 0 h 154"/>
                  <a:gd name="T2" fmla="*/ 0 w 40"/>
                  <a:gd name="T3" fmla="*/ 154 h 154"/>
                  <a:gd name="T4" fmla="*/ 0 w 40"/>
                  <a:gd name="T5" fmla="*/ 1 h 154"/>
                  <a:gd name="T6" fmla="*/ 0 60000 65536"/>
                  <a:gd name="T7" fmla="*/ 0 60000 65536"/>
                  <a:gd name="T8" fmla="*/ 0 60000 65536"/>
                  <a:gd name="T9" fmla="*/ 0 w 40"/>
                  <a:gd name="T10" fmla="*/ 0 h 154"/>
                  <a:gd name="T11" fmla="*/ 40 w 40"/>
                  <a:gd name="T12" fmla="*/ 154 h 154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40" h="154">
                    <a:moveTo>
                      <a:pt x="40" y="0"/>
                    </a:moveTo>
                    <a:lnTo>
                      <a:pt x="0" y="154"/>
                    </a:lnTo>
                    <a:lnTo>
                      <a:pt x="0" y="1"/>
                    </a:lnTo>
                  </a:path>
                </a:pathLst>
              </a:custGeom>
              <a:solidFill>
                <a:srgbClr val="000759"/>
              </a:solidFill>
              <a:ln w="9525">
                <a:noFill/>
                <a:round/>
                <a:headEnd/>
                <a:tailEnd/>
              </a:ln>
            </xdr:spPr>
          </xdr:sp>
          <xdr:sp macro="" textlink="">
            <xdr:nvSpPr>
              <xdr:cNvPr id="102" name="Freeform 42">
                <a:extLst>
                  <a:ext uri="{FF2B5EF4-FFF2-40B4-BE49-F238E27FC236}">
                    <a16:creationId xmlns:a16="http://schemas.microsoft.com/office/drawing/2014/main" id="{00000000-0008-0000-0000-000066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355" y="733"/>
                <a:ext cx="23" cy="194"/>
              </a:xfrm>
              <a:custGeom>
                <a:avLst/>
                <a:gdLst>
                  <a:gd name="T0" fmla="*/ 23 w 23"/>
                  <a:gd name="T1" fmla="*/ 194 h 194"/>
                  <a:gd name="T2" fmla="*/ 0 w 23"/>
                  <a:gd name="T3" fmla="*/ 194 h 194"/>
                  <a:gd name="T4" fmla="*/ 0 w 23"/>
                  <a:gd name="T5" fmla="*/ 1 h 194"/>
                  <a:gd name="T6" fmla="*/ 23 w 23"/>
                  <a:gd name="T7" fmla="*/ 0 h 194"/>
                  <a:gd name="T8" fmla="*/ 0 60000 65536"/>
                  <a:gd name="T9" fmla="*/ 0 60000 65536"/>
                  <a:gd name="T10" fmla="*/ 0 60000 65536"/>
                  <a:gd name="T11" fmla="*/ 0 60000 65536"/>
                  <a:gd name="T12" fmla="*/ 0 w 23"/>
                  <a:gd name="T13" fmla="*/ 0 h 194"/>
                  <a:gd name="T14" fmla="*/ 23 w 23"/>
                  <a:gd name="T15" fmla="*/ 194 h 194"/>
                </a:gdLst>
                <a:ahLst/>
                <a:cxnLst>
                  <a:cxn ang="T8">
                    <a:pos x="T0" y="T1"/>
                  </a:cxn>
                  <a:cxn ang="T9">
                    <a:pos x="T2" y="T3"/>
                  </a:cxn>
                  <a:cxn ang="T10">
                    <a:pos x="T4" y="T5"/>
                  </a:cxn>
                  <a:cxn ang="T11">
                    <a:pos x="T6" y="T7"/>
                  </a:cxn>
                </a:cxnLst>
                <a:rect l="T12" t="T13" r="T14" b="T15"/>
                <a:pathLst>
                  <a:path w="23" h="194">
                    <a:moveTo>
                      <a:pt x="23" y="194"/>
                    </a:moveTo>
                    <a:lnTo>
                      <a:pt x="0" y="194"/>
                    </a:lnTo>
                    <a:lnTo>
                      <a:pt x="0" y="1"/>
                    </a:lnTo>
                    <a:lnTo>
                      <a:pt x="23" y="0"/>
                    </a:lnTo>
                  </a:path>
                </a:pathLst>
              </a:custGeom>
              <a:solidFill>
                <a:srgbClr val="000759"/>
              </a:solidFill>
              <a:ln w="9525">
                <a:noFill/>
                <a:round/>
                <a:headEnd/>
                <a:tailEnd/>
              </a:ln>
            </xdr:spPr>
          </xdr:sp>
          <xdr:sp macro="" textlink="">
            <xdr:nvSpPr>
              <xdr:cNvPr id="103" name="Freeform 43">
                <a:extLst>
                  <a:ext uri="{FF2B5EF4-FFF2-40B4-BE49-F238E27FC236}">
                    <a16:creationId xmlns:a16="http://schemas.microsoft.com/office/drawing/2014/main" id="{00000000-0008-0000-0000-00006700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288" y="620"/>
                <a:ext cx="67" cy="307"/>
              </a:xfrm>
              <a:custGeom>
                <a:avLst/>
                <a:gdLst>
                  <a:gd name="T0" fmla="*/ 67 w 67"/>
                  <a:gd name="T1" fmla="*/ 307 h 307"/>
                  <a:gd name="T2" fmla="*/ 0 w 67"/>
                  <a:gd name="T3" fmla="*/ 307 h 307"/>
                  <a:gd name="T4" fmla="*/ 0 w 67"/>
                  <a:gd name="T5" fmla="*/ 0 h 307"/>
                  <a:gd name="T6" fmla="*/ 67 w 67"/>
                  <a:gd name="T7" fmla="*/ 0 h 307"/>
                  <a:gd name="T8" fmla="*/ 0 60000 65536"/>
                  <a:gd name="T9" fmla="*/ 0 60000 65536"/>
                  <a:gd name="T10" fmla="*/ 0 60000 65536"/>
                  <a:gd name="T11" fmla="*/ 0 60000 65536"/>
                  <a:gd name="T12" fmla="*/ 0 w 67"/>
                  <a:gd name="T13" fmla="*/ 0 h 307"/>
                  <a:gd name="T14" fmla="*/ 67 w 67"/>
                  <a:gd name="T15" fmla="*/ 307 h 307"/>
                </a:gdLst>
                <a:ahLst/>
                <a:cxnLst>
                  <a:cxn ang="T8">
                    <a:pos x="T0" y="T1"/>
                  </a:cxn>
                  <a:cxn ang="T9">
                    <a:pos x="T2" y="T3"/>
                  </a:cxn>
                  <a:cxn ang="T10">
                    <a:pos x="T4" y="T5"/>
                  </a:cxn>
                  <a:cxn ang="T11">
                    <a:pos x="T6" y="T7"/>
                  </a:cxn>
                </a:cxnLst>
                <a:rect l="T12" t="T13" r="T14" b="T15"/>
                <a:pathLst>
                  <a:path w="67" h="307">
                    <a:moveTo>
                      <a:pt x="67" y="307"/>
                    </a:moveTo>
                    <a:lnTo>
                      <a:pt x="0" y="307"/>
                    </a:lnTo>
                    <a:lnTo>
                      <a:pt x="0" y="0"/>
                    </a:lnTo>
                    <a:lnTo>
                      <a:pt x="67" y="0"/>
                    </a:lnTo>
                  </a:path>
                </a:pathLst>
              </a:custGeom>
              <a:solidFill>
                <a:srgbClr val="000759"/>
              </a:solidFill>
              <a:ln w="9525">
                <a:noFill/>
                <a:round/>
                <a:headEnd/>
                <a:tailEnd/>
              </a:ln>
            </xdr:spPr>
          </xdr:sp>
        </xdr:grpSp>
      </xdr:grpSp>
    </xdr:grpSp>
    <xdr:clientData/>
  </xdr:twoCellAnchor>
  <xdr:twoCellAnchor>
    <xdr:from>
      <xdr:col>15</xdr:col>
      <xdr:colOff>171823</xdr:colOff>
      <xdr:row>13</xdr:row>
      <xdr:rowOff>179918</xdr:rowOff>
    </xdr:from>
    <xdr:to>
      <xdr:col>18</xdr:col>
      <xdr:colOff>2385947</xdr:colOff>
      <xdr:row>18</xdr:row>
      <xdr:rowOff>66005</xdr:rowOff>
    </xdr:to>
    <xdr:sp macro="" textlink="">
      <xdr:nvSpPr>
        <xdr:cNvPr id="241" name="Legende mit Pfeil nach links 240">
          <a:extLst>
            <a:ext uri="{FF2B5EF4-FFF2-40B4-BE49-F238E27FC236}">
              <a16:creationId xmlns:a16="http://schemas.microsoft.com/office/drawing/2014/main" id="{00000000-0008-0000-0000-0000F1000000}"/>
            </a:ext>
          </a:extLst>
        </xdr:cNvPr>
        <xdr:cNvSpPr/>
      </xdr:nvSpPr>
      <xdr:spPr bwMode="auto">
        <a:xfrm>
          <a:off x="9167656" y="3048001"/>
          <a:ext cx="4934041" cy="859754"/>
        </a:xfrm>
        <a:prstGeom prst="leftArrowCallout">
          <a:avLst>
            <a:gd name="adj1" fmla="val 25378"/>
            <a:gd name="adj2" fmla="val 23403"/>
            <a:gd name="adj3" fmla="val 37676"/>
            <a:gd name="adj4" fmla="val 85687"/>
          </a:avLst>
        </a:prstGeom>
        <a:solidFill>
          <a:srgbClr val="FFFF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r>
            <a:rPr lang="de-CH" sz="1200" b="1">
              <a:solidFill>
                <a:srgbClr val="002060"/>
              </a:solidFill>
              <a:latin typeface="Arial" pitchFamily="34" charset="0"/>
              <a:cs typeface="Arial" pitchFamily="34" charset="0"/>
            </a:rPr>
            <a:t>       Bitte Stahl-/</a:t>
          </a:r>
          <a:r>
            <a:rPr lang="de-CH" sz="1200" b="1" baseline="0">
              <a:solidFill>
                <a:srgbClr val="002060"/>
              </a:solidFill>
              <a:latin typeface="Arial" pitchFamily="34" charset="0"/>
              <a:cs typeface="Arial" pitchFamily="34" charset="0"/>
            </a:rPr>
            <a:t> und Muffengüte wählen.</a:t>
          </a:r>
          <a:br>
            <a:rPr lang="de-CH" sz="1200" b="1" baseline="0">
              <a:solidFill>
                <a:srgbClr val="002060"/>
              </a:solidFill>
              <a:latin typeface="Arial" pitchFamily="34" charset="0"/>
              <a:cs typeface="Arial" pitchFamily="34" charset="0"/>
            </a:rPr>
          </a:br>
          <a:r>
            <a:rPr lang="de-CH" sz="1200" b="1" baseline="0">
              <a:solidFill>
                <a:srgbClr val="002060"/>
              </a:solidFill>
              <a:latin typeface="Arial" pitchFamily="34" charset="0"/>
              <a:cs typeface="Arial" pitchFamily="34" charset="0"/>
            </a:rPr>
            <a:t>       </a:t>
          </a:r>
          <a:r>
            <a:rPr lang="de-CH" sz="1100" b="1" baseline="0">
              <a:solidFill>
                <a:srgbClr val="002060"/>
              </a:solidFill>
              <a:latin typeface="Arial" pitchFamily="34" charset="0"/>
              <a:cs typeface="Arial" pitchFamily="34" charset="0"/>
            </a:rPr>
            <a:t>Standard: B500 B mit Standardmuffe</a:t>
          </a:r>
        </a:p>
        <a:p>
          <a:pPr algn="l"/>
          <a:r>
            <a:rPr lang="de-CH" sz="1100" b="1" baseline="0">
              <a:solidFill>
                <a:srgbClr val="002060"/>
              </a:solidFill>
              <a:latin typeface="Arial" pitchFamily="34" charset="0"/>
              <a:cs typeface="Arial" pitchFamily="34" charset="0"/>
            </a:rPr>
            <a:t>        Mögliche Kombinationen aus Matrix beachten.</a:t>
          </a:r>
          <a:endParaRPr lang="de-CH" sz="1100" b="1">
            <a:solidFill>
              <a:srgbClr val="00206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oneCell">
    <xdr:from>
      <xdr:col>16</xdr:col>
      <xdr:colOff>0</xdr:colOff>
      <xdr:row>21</xdr:row>
      <xdr:rowOff>169328</xdr:rowOff>
    </xdr:from>
    <xdr:to>
      <xdr:col>20</xdr:col>
      <xdr:colOff>82550</xdr:colOff>
      <xdr:row>25</xdr:row>
      <xdr:rowOff>125936</xdr:rowOff>
    </xdr:to>
    <xdr:pic>
      <xdr:nvPicPr>
        <xdr:cNvPr id="123" name="Image 122">
          <a:extLst>
            <a:ext uri="{FF2B5EF4-FFF2-40B4-BE49-F238E27FC236}">
              <a16:creationId xmlns:a16="http://schemas.microsoft.com/office/drawing/2014/main" id="{00000000-0008-0000-0000-00007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53083" y="4550828"/>
          <a:ext cx="7377642" cy="2330450"/>
        </a:xfrm>
        <a:prstGeom prst="rect">
          <a:avLst/>
        </a:prstGeom>
        <a:noFill/>
        <a:ln w="57150">
          <a:solidFill>
            <a:srgbClr val="FFFF00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20</xdr:col>
      <xdr:colOff>137582</xdr:colOff>
      <xdr:row>15</xdr:row>
      <xdr:rowOff>52918</xdr:rowOff>
    </xdr:from>
    <xdr:to>
      <xdr:col>28</xdr:col>
      <xdr:colOff>259290</xdr:colOff>
      <xdr:row>25</xdr:row>
      <xdr:rowOff>120650</xdr:rowOff>
    </xdr:to>
    <xdr:pic>
      <xdr:nvPicPr>
        <xdr:cNvPr id="125" name="Image 124">
          <a:extLst>
            <a:ext uri="{FF2B5EF4-FFF2-40B4-BE49-F238E27FC236}">
              <a16:creationId xmlns:a16="http://schemas.microsoft.com/office/drawing/2014/main" id="{00000000-0008-0000-0000-00007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282582" y="3206751"/>
          <a:ext cx="7406216" cy="3669241"/>
        </a:xfrm>
        <a:prstGeom prst="rect">
          <a:avLst/>
        </a:prstGeom>
        <a:noFill/>
        <a:ln w="57150">
          <a:solidFill>
            <a:srgbClr val="FFFF00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15</xdr:col>
      <xdr:colOff>814917</xdr:colOff>
      <xdr:row>25</xdr:row>
      <xdr:rowOff>412744</xdr:rowOff>
    </xdr:from>
    <xdr:to>
      <xdr:col>19</xdr:col>
      <xdr:colOff>872750</xdr:colOff>
      <xdr:row>28</xdr:row>
      <xdr:rowOff>348125</xdr:rowOff>
    </xdr:to>
    <xdr:grpSp>
      <xdr:nvGrpSpPr>
        <xdr:cNvPr id="13" name="Groupe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GrpSpPr/>
      </xdr:nvGrpSpPr>
      <xdr:grpSpPr>
        <a:xfrm>
          <a:off x="9825567" y="7146919"/>
          <a:ext cx="6049058" cy="1707031"/>
          <a:chOff x="9810750" y="7016749"/>
          <a:chExt cx="6048000" cy="1713381"/>
        </a:xfrm>
      </xdr:grpSpPr>
      <xdr:pic>
        <xdr:nvPicPr>
          <xdr:cNvPr id="6" name="Image 5">
            <a:extLst>
              <a:ext uri="{FF2B5EF4-FFF2-40B4-BE49-F238E27FC236}">
                <a16:creationId xmlns:a16="http://schemas.microsoft.com/office/drawing/2014/main" id="{00000000-0008-0000-0000-000006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"/>
          <a:srcRect l="-184" t="-1634" r="12912" b="81338"/>
          <a:stretch/>
        </xdr:blipFill>
        <xdr:spPr>
          <a:xfrm>
            <a:off x="9810750" y="7016749"/>
            <a:ext cx="6048000" cy="424422"/>
          </a:xfrm>
          <a:prstGeom prst="rect">
            <a:avLst/>
          </a:prstGeom>
        </xdr:spPr>
      </xdr:pic>
      <xdr:pic>
        <xdr:nvPicPr>
          <xdr:cNvPr id="10" name="Image 9">
            <a:extLst>
              <a:ext uri="{FF2B5EF4-FFF2-40B4-BE49-F238E27FC236}">
                <a16:creationId xmlns:a16="http://schemas.microsoft.com/office/drawing/2014/main" id="{00000000-0008-0000-0000-00000A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"/>
          <a:srcRect l="7413" t="31155" r="28878" b="15548"/>
          <a:stretch/>
        </xdr:blipFill>
        <xdr:spPr>
          <a:xfrm>
            <a:off x="9821333" y="7440082"/>
            <a:ext cx="4402667" cy="1111251"/>
          </a:xfrm>
          <a:prstGeom prst="rect">
            <a:avLst/>
          </a:prstGeom>
        </xdr:spPr>
      </xdr:pic>
      <xdr:pic>
        <xdr:nvPicPr>
          <xdr:cNvPr id="12" name="Image 11">
            <a:extLst>
              <a:ext uri="{FF2B5EF4-FFF2-40B4-BE49-F238E27FC236}">
                <a16:creationId xmlns:a16="http://schemas.microsoft.com/office/drawing/2014/main" id="{00000000-0008-0000-0000-00000C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"/>
          <a:srcRect l="11966" t="90335"/>
          <a:stretch/>
        </xdr:blipFill>
        <xdr:spPr>
          <a:xfrm>
            <a:off x="9821332" y="8530167"/>
            <a:ext cx="6037200" cy="199963"/>
          </a:xfrm>
          <a:prstGeom prst="rect">
            <a:avLst/>
          </a:prstGeom>
        </xdr:spPr>
      </xdr:pic>
      <xdr:pic>
        <xdr:nvPicPr>
          <xdr:cNvPr id="127" name="Image 126">
            <a:extLst>
              <a:ext uri="{FF2B5EF4-FFF2-40B4-BE49-F238E27FC236}">
                <a16:creationId xmlns:a16="http://schemas.microsoft.com/office/drawing/2014/main" id="{00000000-0008-0000-0000-00007F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"/>
          <a:srcRect l="76421" t="31155" b="15548"/>
          <a:stretch/>
        </xdr:blipFill>
        <xdr:spPr>
          <a:xfrm>
            <a:off x="14224000" y="7444316"/>
            <a:ext cx="1629415" cy="1111251"/>
          </a:xfrm>
          <a:prstGeom prst="rect">
            <a:avLst/>
          </a:prstGeom>
        </xdr:spPr>
      </xdr:pic>
    </xdr:grpSp>
    <xdr:clientData/>
  </xdr:twoCellAnchor>
  <xdr:twoCellAnchor>
    <xdr:from>
      <xdr:col>11</xdr:col>
      <xdr:colOff>804334</xdr:colOff>
      <xdr:row>34</xdr:row>
      <xdr:rowOff>42336</xdr:rowOff>
    </xdr:from>
    <xdr:to>
      <xdr:col>13</xdr:col>
      <xdr:colOff>534001</xdr:colOff>
      <xdr:row>35</xdr:row>
      <xdr:rowOff>115136</xdr:rowOff>
    </xdr:to>
    <xdr:grpSp>
      <xdr:nvGrpSpPr>
        <xdr:cNvPr id="129" name="Groupe 128">
          <a:extLst>
            <a:ext uri="{FF2B5EF4-FFF2-40B4-BE49-F238E27FC236}">
              <a16:creationId xmlns:a16="http://schemas.microsoft.com/office/drawing/2014/main" id="{00000000-0008-0000-0000-000081000000}"/>
            </a:ext>
          </a:extLst>
        </xdr:cNvPr>
        <xdr:cNvGrpSpPr/>
      </xdr:nvGrpSpPr>
      <xdr:grpSpPr>
        <a:xfrm>
          <a:off x="6671734" y="11167536"/>
          <a:ext cx="1301292" cy="320450"/>
          <a:chOff x="6730981" y="11214364"/>
          <a:chExt cx="1296000" cy="316216"/>
        </a:xfrm>
      </xdr:grpSpPr>
      <xdr:sp macro="" textlink="">
        <xdr:nvSpPr>
          <xdr:cNvPr id="130" name="Line 157">
            <a:extLst>
              <a:ext uri="{FF2B5EF4-FFF2-40B4-BE49-F238E27FC236}">
                <a16:creationId xmlns:a16="http://schemas.microsoft.com/office/drawing/2014/main" id="{00000000-0008-0000-0000-000082000000}"/>
              </a:ext>
            </a:extLst>
          </xdr:cNvPr>
          <xdr:cNvSpPr>
            <a:spLocks noChangeShapeType="1"/>
          </xdr:cNvSpPr>
        </xdr:nvSpPr>
        <xdr:spPr bwMode="auto">
          <a:xfrm>
            <a:off x="6730981" y="11493498"/>
            <a:ext cx="1296000" cy="0"/>
          </a:xfrm>
          <a:prstGeom prst="line">
            <a:avLst/>
          </a:prstGeom>
          <a:noFill/>
          <a:ln w="28575">
            <a:solidFill>
              <a:srgbClr val="003366"/>
            </a:solidFill>
            <a:round/>
            <a:headEnd/>
            <a:tailEnd/>
          </a:ln>
        </xdr:spPr>
      </xdr:sp>
      <xdr:sp macro="" textlink="">
        <xdr:nvSpPr>
          <xdr:cNvPr id="132" name="Rectangle 131">
            <a:extLst>
              <a:ext uri="{FF2B5EF4-FFF2-40B4-BE49-F238E27FC236}">
                <a16:creationId xmlns:a16="http://schemas.microsoft.com/office/drawing/2014/main" id="{00000000-0008-0000-0000-000084000000}"/>
              </a:ext>
            </a:extLst>
          </xdr:cNvPr>
          <xdr:cNvSpPr/>
        </xdr:nvSpPr>
        <xdr:spPr bwMode="auto">
          <a:xfrm>
            <a:off x="7270747" y="11440580"/>
            <a:ext cx="180000" cy="90000"/>
          </a:xfrm>
          <a:prstGeom prst="rect">
            <a:avLst/>
          </a:prstGeom>
          <a:solidFill>
            <a:srgbClr val="002060"/>
          </a:solidFill>
          <a:ln w="9525" cap="flat" cmpd="sng" algn="ctr">
            <a:solidFill>
              <a:srgbClr val="002060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wrap="square" lIns="18288" tIns="0" rIns="0" bIns="0" rtlCol="0" anchor="ctr" upright="1"/>
          <a:lstStyle/>
          <a:p>
            <a:pPr algn="l"/>
            <a:endParaRPr lang="fr-CH" sz="1100"/>
          </a:p>
        </xdr:txBody>
      </xdr:sp>
      <xdr:sp macro="" textlink="">
        <xdr:nvSpPr>
          <xdr:cNvPr id="133" name="Text Box 81">
            <a:extLst>
              <a:ext uri="{FF2B5EF4-FFF2-40B4-BE49-F238E27FC236}">
                <a16:creationId xmlns:a16="http://schemas.microsoft.com/office/drawing/2014/main" id="{00000000-0008-0000-0000-000085000000}"/>
              </a:ext>
            </a:extLst>
          </xdr:cNvPr>
          <xdr:cNvSpPr txBox="1">
            <a:spLocks noChangeArrowheads="1"/>
          </xdr:cNvSpPr>
        </xdr:nvSpPr>
        <xdr:spPr bwMode="auto">
          <a:xfrm flipH="1">
            <a:off x="6820308" y="11220715"/>
            <a:ext cx="474111" cy="23045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de-CH" sz="1100" b="0" i="0" u="none" strike="noStrike" baseline="0">
                <a:solidFill>
                  <a:srgbClr val="003366"/>
                </a:solidFill>
                <a:latin typeface="Kl Bliss Regular"/>
              </a:rPr>
              <a:t>50d</a:t>
            </a:r>
            <a:endParaRPr lang="de-CH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endParaRPr>
          </a:p>
          <a:p>
            <a:pPr algn="l" rtl="0">
              <a:defRPr sz="1000"/>
            </a:pPr>
            <a:endParaRPr lang="de-CH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endParaRPr>
          </a:p>
        </xdr:txBody>
      </xdr:sp>
      <xdr:sp macro="" textlink="">
        <xdr:nvSpPr>
          <xdr:cNvPr id="134" name="Text Box 81">
            <a:extLst>
              <a:ext uri="{FF2B5EF4-FFF2-40B4-BE49-F238E27FC236}">
                <a16:creationId xmlns:a16="http://schemas.microsoft.com/office/drawing/2014/main" id="{00000000-0008-0000-0000-000086000000}"/>
              </a:ext>
            </a:extLst>
          </xdr:cNvPr>
          <xdr:cNvSpPr txBox="1">
            <a:spLocks noChangeArrowheads="1"/>
          </xdr:cNvSpPr>
        </xdr:nvSpPr>
        <xdr:spPr bwMode="auto">
          <a:xfrm flipH="1">
            <a:off x="7523043" y="11214364"/>
            <a:ext cx="474111" cy="257969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de-CH" sz="1100" b="0" i="0" u="none" strike="noStrike" baseline="0">
                <a:solidFill>
                  <a:srgbClr val="003366"/>
                </a:solidFill>
                <a:latin typeface="Kl Bliss Regular"/>
              </a:rPr>
              <a:t>50d</a:t>
            </a:r>
            <a:endParaRPr lang="de-CH" sz="1100" b="0" i="0" u="none" strike="noStrike" baseline="0">
              <a:solidFill>
                <a:srgbClr val="000000"/>
              </a:solidFill>
              <a:latin typeface="Times New Roman"/>
              <a:cs typeface="Times New Roman"/>
            </a:endParaRPr>
          </a:p>
          <a:p>
            <a:pPr algn="l" rtl="0">
              <a:defRPr sz="1000"/>
            </a:pPr>
            <a:endParaRPr lang="de-CH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endParaRPr>
          </a:p>
        </xdr:txBody>
      </xdr:sp>
    </xdr:grp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557560</xdr:colOff>
          <xdr:row>37</xdr:row>
          <xdr:rowOff>213733</xdr:rowOff>
        </xdr:from>
        <xdr:to>
          <xdr:col>12</xdr:col>
          <xdr:colOff>102100</xdr:colOff>
          <xdr:row>40</xdr:row>
          <xdr:rowOff>74342</xdr:rowOff>
        </xdr:to>
        <xdr:pic>
          <xdr:nvPicPr>
            <xdr:cNvPr id="14389" name="Grafik 7">
              <a:extLst>
                <a:ext uri="{FF2B5EF4-FFF2-40B4-BE49-F238E27FC236}">
                  <a16:creationId xmlns:a16="http://schemas.microsoft.com/office/drawing/2014/main" id="{00000000-0008-0000-0000-00003538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Bild" spid="_x0000_s14559"/>
                </a:ext>
              </a:extLst>
            </xdr:cNvPicPr>
          </xdr:nvPicPr>
          <xdr:blipFill>
            <a:blip xmlns:r="http://schemas.openxmlformats.org/officeDocument/2006/relationships" r:embed="rId4"/>
            <a:srcRect/>
            <a:stretch>
              <a:fillRect/>
            </a:stretch>
          </xdr:blipFill>
          <xdr:spPr bwMode="auto">
            <a:xfrm>
              <a:off x="3881284" y="12500983"/>
              <a:ext cx="2916557" cy="582504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374650</xdr:colOff>
          <xdr:row>37</xdr:row>
          <xdr:rowOff>139700</xdr:rowOff>
        </xdr:from>
        <xdr:to>
          <xdr:col>12</xdr:col>
          <xdr:colOff>63500</xdr:colOff>
          <xdr:row>40</xdr:row>
          <xdr:rowOff>44450</xdr:rowOff>
        </xdr:to>
        <xdr:pic>
          <xdr:nvPicPr>
            <xdr:cNvPr id="14432" name="Grafik 7">
              <a:extLst>
                <a:ext uri="{FF2B5EF4-FFF2-40B4-BE49-F238E27FC236}">
                  <a16:creationId xmlns:a16="http://schemas.microsoft.com/office/drawing/2014/main" id="{4E877842-52B2-4C5F-0BA9-10DF74FE8408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Bild" spid="_x0000_s14560"/>
                </a:ext>
              </a:extLst>
            </xdr:cNvPicPr>
          </xdr:nvPicPr>
          <xdr:blipFill>
            <a:blip xmlns:r="http://schemas.openxmlformats.org/officeDocument/2006/relationships" r:embed="rId4"/>
            <a:srcRect/>
            <a:stretch>
              <a:fillRect/>
            </a:stretch>
          </xdr:blipFill>
          <xdr:spPr bwMode="auto">
            <a:xfrm>
              <a:off x="3587750" y="12350750"/>
              <a:ext cx="2952750" cy="64770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561975</xdr:colOff>
          <xdr:row>37</xdr:row>
          <xdr:rowOff>209550</xdr:rowOff>
        </xdr:from>
        <xdr:to>
          <xdr:col>12</xdr:col>
          <xdr:colOff>104775</xdr:colOff>
          <xdr:row>40</xdr:row>
          <xdr:rowOff>76200</xdr:rowOff>
        </xdr:to>
        <xdr:pic>
          <xdr:nvPicPr>
            <xdr:cNvPr id="14464" name="Grafik 7">
              <a:extLst>
                <a:ext uri="{FF2B5EF4-FFF2-40B4-BE49-F238E27FC236}">
                  <a16:creationId xmlns:a16="http://schemas.microsoft.com/office/drawing/2014/main" id="{7AAA1B97-7AF9-5B1D-661C-CEA0DBBD915E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Bild" spid="_x0000_s14561"/>
                </a:ext>
              </a:extLst>
            </xdr:cNvPicPr>
          </xdr:nvPicPr>
          <xdr:blipFill>
            <a:blip xmlns:r="http://schemas.openxmlformats.org/officeDocument/2006/relationships" r:embed="rId5"/>
            <a:srcRect/>
            <a:stretch>
              <a:fillRect/>
            </a:stretch>
          </xdr:blipFill>
          <xdr:spPr bwMode="auto">
            <a:xfrm>
              <a:off x="3886200" y="12477750"/>
              <a:ext cx="2914650" cy="59055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371475</xdr:colOff>
          <xdr:row>37</xdr:row>
          <xdr:rowOff>142875</xdr:rowOff>
        </xdr:from>
        <xdr:to>
          <xdr:col>12</xdr:col>
          <xdr:colOff>66675</xdr:colOff>
          <xdr:row>40</xdr:row>
          <xdr:rowOff>47625</xdr:rowOff>
        </xdr:to>
        <xdr:pic>
          <xdr:nvPicPr>
            <xdr:cNvPr id="14465" name="Picture 129">
              <a:extLst>
                <a:ext uri="{FF2B5EF4-FFF2-40B4-BE49-F238E27FC236}">
                  <a16:creationId xmlns:a16="http://schemas.microsoft.com/office/drawing/2014/main" id="{141BF33C-48CD-A496-F6A6-C7E39E18AA99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Bild" spid="_x0000_s14562"/>
                </a:ext>
              </a:extLst>
            </xdr:cNvPicPr>
          </xdr:nvPicPr>
          <xdr:blipFill>
            <a:blip xmlns:r="http://schemas.openxmlformats.org/officeDocument/2006/relationships" r:embed="rId5"/>
            <a:srcRect/>
            <a:stretch>
              <a:fillRect/>
            </a:stretch>
          </xdr:blipFill>
          <xdr:spPr bwMode="auto">
            <a:xfrm>
              <a:off x="3695700" y="12411075"/>
              <a:ext cx="3067050" cy="62865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xdr:twoCellAnchor editAs="oneCell">
    <xdr:from>
      <xdr:col>1</xdr:col>
      <xdr:colOff>9525</xdr:colOff>
      <xdr:row>40</xdr:row>
      <xdr:rowOff>190500</xdr:rowOff>
    </xdr:from>
    <xdr:to>
      <xdr:col>6</xdr:col>
      <xdr:colOff>117475</xdr:colOff>
      <xdr:row>40</xdr:row>
      <xdr:rowOff>602615</xdr:rowOff>
    </xdr:to>
    <xdr:pic>
      <xdr:nvPicPr>
        <xdr:cNvPr id="2" name="Bild 1" descr="Une image contenant texte, Police, capture d’écran&#10;&#10;Le contenu généré par l’IA peut être incorrect.">
          <a:extLst>
            <a:ext uri="{FF2B5EF4-FFF2-40B4-BE49-F238E27FC236}">
              <a16:creationId xmlns:a16="http://schemas.microsoft.com/office/drawing/2014/main" id="{EF0D1AE8-8657-743F-BB31-317DC716BD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13182600"/>
          <a:ext cx="2879725" cy="4121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542925</xdr:colOff>
      <xdr:row>40</xdr:row>
      <xdr:rowOff>152400</xdr:rowOff>
    </xdr:from>
    <xdr:to>
      <xdr:col>14</xdr:col>
      <xdr:colOff>802640</xdr:colOff>
      <xdr:row>40</xdr:row>
      <xdr:rowOff>609600</xdr:rowOff>
    </xdr:to>
    <xdr:pic>
      <xdr:nvPicPr>
        <xdr:cNvPr id="4" name="Image 3" descr="Une image contenant Dessin d’enfant, croquis, clipart, illustration&#10;&#10;Le contenu généré par l’IA peut être incorrect.">
          <a:extLst>
            <a:ext uri="{FF2B5EF4-FFF2-40B4-BE49-F238E27FC236}">
              <a16:creationId xmlns:a16="http://schemas.microsoft.com/office/drawing/2014/main" id="{688AEC70-64B8-6743-91FD-998B509A45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7981950" y="13144500"/>
          <a:ext cx="1002665" cy="4572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26584</xdr:colOff>
      <xdr:row>28</xdr:row>
      <xdr:rowOff>121498</xdr:rowOff>
    </xdr:from>
    <xdr:to>
      <xdr:col>14</xdr:col>
      <xdr:colOff>602075</xdr:colOff>
      <xdr:row>28</xdr:row>
      <xdr:rowOff>535453</xdr:rowOff>
    </xdr:to>
    <xdr:grpSp>
      <xdr:nvGrpSpPr>
        <xdr:cNvPr id="2" name="Group 70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pSpPr>
          <a:grpSpLocks/>
        </xdr:cNvGrpSpPr>
      </xdr:nvGrpSpPr>
      <xdr:grpSpPr bwMode="auto">
        <a:xfrm>
          <a:off x="10951759" y="8484448"/>
          <a:ext cx="575491" cy="413955"/>
          <a:chOff x="1195" y="336"/>
          <a:chExt cx="60" cy="43"/>
        </a:xfrm>
      </xdr:grpSpPr>
      <xdr:sp macro="" textlink="">
        <xdr:nvSpPr>
          <xdr:cNvPr id="3" name="Line 71">
            <a:extLst>
              <a:ext uri="{FF2B5EF4-FFF2-40B4-BE49-F238E27FC236}">
                <a16:creationId xmlns:a16="http://schemas.microsoft.com/office/drawing/2014/main" id="{00000000-0008-0000-0100-000003000000}"/>
              </a:ext>
            </a:extLst>
          </xdr:cNvPr>
          <xdr:cNvSpPr>
            <a:spLocks noChangeShapeType="1"/>
          </xdr:cNvSpPr>
        </xdr:nvSpPr>
        <xdr:spPr bwMode="auto">
          <a:xfrm flipV="1">
            <a:off x="1216" y="336"/>
            <a:ext cx="10" cy="10"/>
          </a:xfrm>
          <a:prstGeom prst="line">
            <a:avLst/>
          </a:prstGeom>
          <a:noFill/>
          <a:ln w="9525">
            <a:solidFill>
              <a:srgbClr val="003366"/>
            </a:solidFill>
            <a:round/>
            <a:headEnd/>
            <a:tailEnd/>
          </a:ln>
        </xdr:spPr>
      </xdr:sp>
      <xdr:sp macro="" textlink="">
        <xdr:nvSpPr>
          <xdr:cNvPr id="4" name="Text Box 72">
            <a:extLst>
              <a:ext uri="{FF2B5EF4-FFF2-40B4-BE49-F238E27FC236}">
                <a16:creationId xmlns:a16="http://schemas.microsoft.com/office/drawing/2014/main" id="{00000000-0008-0000-0100-000004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195" y="346"/>
            <a:ext cx="60" cy="3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de-CH" sz="1000" b="0" i="0" u="none" strike="noStrike" baseline="0">
                <a:solidFill>
                  <a:srgbClr val="003366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BLS 2</a:t>
            </a:r>
            <a:endParaRPr lang="de-CH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</xdr:grpSp>
    <xdr:clientData fLocksWithSheet="0"/>
  </xdr:twoCellAnchor>
  <xdr:twoCellAnchor editAs="absolute">
    <xdr:from>
      <xdr:col>13</xdr:col>
      <xdr:colOff>339778</xdr:colOff>
      <xdr:row>28</xdr:row>
      <xdr:rowOff>123510</xdr:rowOff>
    </xdr:from>
    <xdr:to>
      <xdr:col>13</xdr:col>
      <xdr:colOff>934686</xdr:colOff>
      <xdr:row>28</xdr:row>
      <xdr:rowOff>509147</xdr:rowOff>
    </xdr:to>
    <xdr:grpSp>
      <xdr:nvGrpSpPr>
        <xdr:cNvPr id="5" name="Group 78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GrpSpPr>
          <a:grpSpLocks/>
        </xdr:cNvGrpSpPr>
      </xdr:nvGrpSpPr>
      <xdr:grpSpPr bwMode="auto">
        <a:xfrm>
          <a:off x="10141003" y="8486460"/>
          <a:ext cx="594908" cy="385637"/>
          <a:chOff x="1043" y="342"/>
          <a:chExt cx="51" cy="40"/>
        </a:xfrm>
      </xdr:grpSpPr>
      <xdr:sp macro="" textlink="">
        <xdr:nvSpPr>
          <xdr:cNvPr id="6" name="Rectangle 79">
            <a:extLst>
              <a:ext uri="{FF2B5EF4-FFF2-40B4-BE49-F238E27FC236}">
                <a16:creationId xmlns:a16="http://schemas.microsoft.com/office/drawing/2014/main" id="{00000000-0008-0000-0100-000006000000}"/>
              </a:ext>
            </a:extLst>
          </xdr:cNvPr>
          <xdr:cNvSpPr>
            <a:spLocks noChangeArrowheads="1"/>
          </xdr:cNvSpPr>
        </xdr:nvSpPr>
        <xdr:spPr bwMode="auto">
          <a:xfrm>
            <a:off x="1057" y="342"/>
            <a:ext cx="15" cy="10"/>
          </a:xfrm>
          <a:prstGeom prst="rect">
            <a:avLst/>
          </a:prstGeom>
          <a:noFill/>
          <a:ln w="9525">
            <a:solidFill>
              <a:srgbClr val="003366"/>
            </a:solidFill>
            <a:miter lim="800000"/>
            <a:headEnd/>
            <a:tailEnd/>
          </a:ln>
        </xdr:spPr>
      </xdr:sp>
      <xdr:sp macro="" textlink="">
        <xdr:nvSpPr>
          <xdr:cNvPr id="7" name="Line 80">
            <a:extLst>
              <a:ext uri="{FF2B5EF4-FFF2-40B4-BE49-F238E27FC236}">
                <a16:creationId xmlns:a16="http://schemas.microsoft.com/office/drawing/2014/main" id="{00000000-0008-0000-0100-000007000000}"/>
              </a:ext>
            </a:extLst>
          </xdr:cNvPr>
          <xdr:cNvSpPr>
            <a:spLocks noChangeShapeType="1"/>
          </xdr:cNvSpPr>
        </xdr:nvSpPr>
        <xdr:spPr bwMode="auto">
          <a:xfrm flipV="1">
            <a:off x="1057" y="342"/>
            <a:ext cx="15" cy="10"/>
          </a:xfrm>
          <a:prstGeom prst="line">
            <a:avLst/>
          </a:prstGeom>
          <a:noFill/>
          <a:ln w="9525">
            <a:solidFill>
              <a:srgbClr val="003366"/>
            </a:solidFill>
            <a:round/>
            <a:headEnd/>
            <a:tailEnd/>
          </a:ln>
        </xdr:spPr>
      </xdr:sp>
      <xdr:sp macro="" textlink="">
        <xdr:nvSpPr>
          <xdr:cNvPr id="8" name="Text Box 81">
            <a:extLst>
              <a:ext uri="{FF2B5EF4-FFF2-40B4-BE49-F238E27FC236}">
                <a16:creationId xmlns:a16="http://schemas.microsoft.com/office/drawing/2014/main" id="{00000000-0008-0000-0100-000008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" y="353"/>
            <a:ext cx="51" cy="29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de-CH" sz="1000" b="0" i="0" u="none" strike="noStrike" baseline="0">
                <a:solidFill>
                  <a:srgbClr val="003366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BLS 1</a:t>
            </a:r>
            <a:endParaRPr lang="de-CH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</xdr:grpSp>
    <xdr:clientData fLocksWithSheet="0"/>
  </xdr:twoCellAnchor>
  <xdr:twoCellAnchor>
    <xdr:from>
      <xdr:col>6</xdr:col>
      <xdr:colOff>638174</xdr:colOff>
      <xdr:row>48</xdr:row>
      <xdr:rowOff>276235</xdr:rowOff>
    </xdr:from>
    <xdr:to>
      <xdr:col>9</xdr:col>
      <xdr:colOff>88723</xdr:colOff>
      <xdr:row>48</xdr:row>
      <xdr:rowOff>623374</xdr:rowOff>
    </xdr:to>
    <xdr:grpSp>
      <xdr:nvGrpSpPr>
        <xdr:cNvPr id="9" name="Group 90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GrpSpPr>
          <a:grpSpLocks/>
        </xdr:cNvGrpSpPr>
      </xdr:nvGrpSpPr>
      <xdr:grpSpPr bwMode="auto">
        <a:xfrm>
          <a:off x="3476624" y="14430385"/>
          <a:ext cx="3241499" cy="347139"/>
          <a:chOff x="7312" y="4425"/>
          <a:chExt cx="2511" cy="235"/>
        </a:xfrm>
      </xdr:grpSpPr>
      <xdr:grpSp>
        <xdr:nvGrpSpPr>
          <xdr:cNvPr id="10" name="Group 91">
            <a:extLst>
              <a:ext uri="{FF2B5EF4-FFF2-40B4-BE49-F238E27FC236}">
                <a16:creationId xmlns:a16="http://schemas.microsoft.com/office/drawing/2014/main" id="{00000000-0008-0000-0100-00000A000000}"/>
              </a:ext>
            </a:extLst>
          </xdr:cNvPr>
          <xdr:cNvGrpSpPr>
            <a:grpSpLocks/>
          </xdr:cNvGrpSpPr>
        </xdr:nvGrpSpPr>
        <xdr:grpSpPr bwMode="auto">
          <a:xfrm>
            <a:off x="7312" y="4425"/>
            <a:ext cx="1891" cy="218"/>
            <a:chOff x="7312" y="4425"/>
            <a:chExt cx="1891" cy="218"/>
          </a:xfrm>
        </xdr:grpSpPr>
        <xdr:sp macro="" textlink="">
          <xdr:nvSpPr>
            <xdr:cNvPr id="13" name="Line 92">
              <a:extLst>
                <a:ext uri="{FF2B5EF4-FFF2-40B4-BE49-F238E27FC236}">
                  <a16:creationId xmlns:a16="http://schemas.microsoft.com/office/drawing/2014/main" id="{00000000-0008-0000-0100-00000D00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7312" y="4425"/>
              <a:ext cx="1881" cy="0"/>
            </a:xfrm>
            <a:prstGeom prst="line">
              <a:avLst/>
            </a:prstGeom>
            <a:noFill/>
            <a:ln w="9525">
              <a:solidFill>
                <a:srgbClr val="003366"/>
              </a:solidFill>
              <a:round/>
              <a:headEnd/>
              <a:tailEnd/>
            </a:ln>
          </xdr:spPr>
        </xdr:sp>
        <xdr:sp macro="" textlink="">
          <xdr:nvSpPr>
            <xdr:cNvPr id="14" name="Line 93">
              <a:extLst>
                <a:ext uri="{FF2B5EF4-FFF2-40B4-BE49-F238E27FC236}">
                  <a16:creationId xmlns:a16="http://schemas.microsoft.com/office/drawing/2014/main" id="{00000000-0008-0000-0100-00000E00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9203" y="4426"/>
              <a:ext cx="0" cy="217"/>
            </a:xfrm>
            <a:prstGeom prst="line">
              <a:avLst/>
            </a:prstGeom>
            <a:noFill/>
            <a:ln w="9525">
              <a:solidFill>
                <a:srgbClr val="003366"/>
              </a:solidFill>
              <a:round/>
              <a:headEnd/>
              <a:tailEnd/>
            </a:ln>
          </xdr:spPr>
        </xdr:sp>
      </xdr:grpSp>
      <xdr:sp macro="" textlink="">
        <xdr:nvSpPr>
          <xdr:cNvPr id="11" name="Text Box 94">
            <a:extLst>
              <a:ext uri="{FF2B5EF4-FFF2-40B4-BE49-F238E27FC236}">
                <a16:creationId xmlns:a16="http://schemas.microsoft.com/office/drawing/2014/main" id="{00000000-0008-0000-0100-00000B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9171" y="4460"/>
            <a:ext cx="652" cy="2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de-CH" sz="1000" b="0" i="0" u="none" strike="noStrike" baseline="0">
                <a:solidFill>
                  <a:srgbClr val="003366"/>
                </a:solidFill>
                <a:latin typeface="Kl Bliss Regular"/>
              </a:rPr>
              <a:t>30</a:t>
            </a:r>
            <a:endParaRPr lang="de-CH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endParaRPr>
          </a:p>
          <a:p>
            <a:pPr algn="l" rtl="0">
              <a:defRPr sz="1000"/>
            </a:pPr>
            <a:endParaRPr lang="de-CH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endParaRPr>
          </a:p>
        </xdr:txBody>
      </xdr:sp>
      <xdr:sp macro="" textlink="">
        <xdr:nvSpPr>
          <xdr:cNvPr id="12" name="Text Box 95">
            <a:extLst>
              <a:ext uri="{FF2B5EF4-FFF2-40B4-BE49-F238E27FC236}">
                <a16:creationId xmlns:a16="http://schemas.microsoft.com/office/drawing/2014/main" id="{00000000-0008-0000-0100-00000C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7930" y="4425"/>
            <a:ext cx="762" cy="19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de-CH" sz="1000" b="0" i="0" u="none" strike="noStrike" baseline="0">
                <a:solidFill>
                  <a:srgbClr val="003366"/>
                </a:solidFill>
                <a:latin typeface="Kl Bliss Regular"/>
              </a:rPr>
              <a:t>120</a:t>
            </a:r>
            <a:endParaRPr lang="de-CH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endParaRPr>
          </a:p>
          <a:p>
            <a:pPr algn="l" rtl="0">
              <a:defRPr sz="1000"/>
            </a:pPr>
            <a:endParaRPr lang="de-CH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endParaRPr>
          </a:p>
        </xdr:txBody>
      </xdr:sp>
    </xdr:grpSp>
    <xdr:clientData fLocksWithSheet="0"/>
  </xdr:twoCellAnchor>
  <xdr:twoCellAnchor>
    <xdr:from>
      <xdr:col>6</xdr:col>
      <xdr:colOff>2056956</xdr:colOff>
      <xdr:row>48</xdr:row>
      <xdr:rowOff>599072</xdr:rowOff>
    </xdr:from>
    <xdr:to>
      <xdr:col>8</xdr:col>
      <xdr:colOff>99226</xdr:colOff>
      <xdr:row>48</xdr:row>
      <xdr:rowOff>599072</xdr:rowOff>
    </xdr:to>
    <xdr:sp macro="" textlink="">
      <xdr:nvSpPr>
        <xdr:cNvPr id="15" name="Line 96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SpPr>
          <a:spLocks noChangeShapeType="1"/>
        </xdr:cNvSpPr>
      </xdr:nvSpPr>
      <xdr:spPr bwMode="auto">
        <a:xfrm>
          <a:off x="4555868" y="14774513"/>
          <a:ext cx="698064" cy="0"/>
        </a:xfrm>
        <a:prstGeom prst="line">
          <a:avLst/>
        </a:prstGeom>
        <a:noFill/>
        <a:ln w="9525">
          <a:solidFill>
            <a:srgbClr val="003366"/>
          </a:solidFill>
          <a:round/>
          <a:headEnd/>
          <a:tailEnd/>
        </a:ln>
      </xdr:spPr>
    </xdr:sp>
    <xdr:clientData fLocksWithSheet="0"/>
  </xdr:twoCellAnchor>
  <xdr:twoCellAnchor>
    <xdr:from>
      <xdr:col>6</xdr:col>
      <xdr:colOff>1959234</xdr:colOff>
      <xdr:row>48</xdr:row>
      <xdr:rowOff>403058</xdr:rowOff>
    </xdr:from>
    <xdr:to>
      <xdr:col>7</xdr:col>
      <xdr:colOff>324971</xdr:colOff>
      <xdr:row>48</xdr:row>
      <xdr:rowOff>714375</xdr:rowOff>
    </xdr:to>
    <xdr:sp macro="" textlink="">
      <xdr:nvSpPr>
        <xdr:cNvPr id="16" name="Text Box 97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SpPr txBox="1">
          <a:spLocks noChangeArrowheads="1"/>
        </xdr:cNvSpPr>
      </xdr:nvSpPr>
      <xdr:spPr bwMode="auto">
        <a:xfrm>
          <a:off x="4458146" y="14578499"/>
          <a:ext cx="517266" cy="31131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de-CH" sz="1000" b="0" i="0" u="none" strike="noStrike" baseline="0">
              <a:solidFill>
                <a:srgbClr val="003366"/>
              </a:solidFill>
              <a:latin typeface="Kl Bliss Regular"/>
            </a:rPr>
            <a:t>40</a:t>
          </a:r>
          <a:endParaRPr lang="de-CH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defRPr sz="1000"/>
          </a:pPr>
          <a:endParaRPr lang="de-CH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 fLocksWithSheet="0"/>
  </xdr:twoCellAnchor>
  <xdr:twoCellAnchor>
    <xdr:from>
      <xdr:col>6</xdr:col>
      <xdr:colOff>200025</xdr:colOff>
      <xdr:row>48</xdr:row>
      <xdr:rowOff>158970</xdr:rowOff>
    </xdr:from>
    <xdr:to>
      <xdr:col>6</xdr:col>
      <xdr:colOff>790575</xdr:colOff>
      <xdr:row>48</xdr:row>
      <xdr:rowOff>454245</xdr:rowOff>
    </xdr:to>
    <xdr:grpSp>
      <xdr:nvGrpSpPr>
        <xdr:cNvPr id="17" name="Group 98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GrpSpPr>
          <a:grpSpLocks/>
        </xdr:cNvGrpSpPr>
      </xdr:nvGrpSpPr>
      <xdr:grpSpPr bwMode="auto">
        <a:xfrm>
          <a:off x="3038475" y="14313120"/>
          <a:ext cx="590550" cy="295275"/>
          <a:chOff x="1011" y="345"/>
          <a:chExt cx="62" cy="29"/>
        </a:xfrm>
      </xdr:grpSpPr>
      <xdr:sp macro="" textlink="">
        <xdr:nvSpPr>
          <xdr:cNvPr id="18" name="Rectangle 99">
            <a:extLst>
              <a:ext uri="{FF2B5EF4-FFF2-40B4-BE49-F238E27FC236}">
                <a16:creationId xmlns:a16="http://schemas.microsoft.com/office/drawing/2014/main" id="{00000000-0008-0000-0100-000012000000}"/>
              </a:ext>
            </a:extLst>
          </xdr:cNvPr>
          <xdr:cNvSpPr>
            <a:spLocks noChangeArrowheads="1"/>
          </xdr:cNvSpPr>
        </xdr:nvSpPr>
        <xdr:spPr bwMode="auto">
          <a:xfrm>
            <a:off x="1057" y="352"/>
            <a:ext cx="16" cy="9"/>
          </a:xfrm>
          <a:prstGeom prst="rect">
            <a:avLst/>
          </a:prstGeom>
          <a:noFill/>
          <a:ln w="9525">
            <a:solidFill>
              <a:srgbClr val="003366"/>
            </a:solidFill>
            <a:miter lim="800000"/>
            <a:headEnd/>
            <a:tailEnd/>
          </a:ln>
        </xdr:spPr>
      </xdr:sp>
      <xdr:sp macro="" textlink="">
        <xdr:nvSpPr>
          <xdr:cNvPr id="19" name="Line 100">
            <a:extLst>
              <a:ext uri="{FF2B5EF4-FFF2-40B4-BE49-F238E27FC236}">
                <a16:creationId xmlns:a16="http://schemas.microsoft.com/office/drawing/2014/main" id="{00000000-0008-0000-0100-000013000000}"/>
              </a:ext>
            </a:extLst>
          </xdr:cNvPr>
          <xdr:cNvSpPr>
            <a:spLocks noChangeShapeType="1"/>
          </xdr:cNvSpPr>
        </xdr:nvSpPr>
        <xdr:spPr bwMode="auto">
          <a:xfrm flipV="1">
            <a:off x="1057" y="352"/>
            <a:ext cx="16" cy="9"/>
          </a:xfrm>
          <a:prstGeom prst="line">
            <a:avLst/>
          </a:prstGeom>
          <a:noFill/>
          <a:ln w="9525">
            <a:solidFill>
              <a:srgbClr val="003366"/>
            </a:solidFill>
            <a:round/>
            <a:headEnd/>
            <a:tailEnd/>
          </a:ln>
        </xdr:spPr>
      </xdr:sp>
      <xdr:sp macro="" textlink="">
        <xdr:nvSpPr>
          <xdr:cNvPr id="20" name="Text Box 101">
            <a:extLst>
              <a:ext uri="{FF2B5EF4-FFF2-40B4-BE49-F238E27FC236}">
                <a16:creationId xmlns:a16="http://schemas.microsoft.com/office/drawing/2014/main" id="{00000000-0008-0000-0100-000014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11" y="345"/>
            <a:ext cx="51" cy="29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de-CH" sz="1000" b="0" i="0" u="none" strike="noStrike" baseline="0">
                <a:solidFill>
                  <a:srgbClr val="003366"/>
                </a:solidFill>
                <a:latin typeface="Kl Bliss Regular"/>
              </a:rPr>
              <a:t>BLS 1</a:t>
            </a:r>
            <a:endParaRPr lang="de-CH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endParaRPr>
          </a:p>
          <a:p>
            <a:pPr algn="l" rtl="0">
              <a:defRPr sz="1000"/>
            </a:pPr>
            <a:endParaRPr lang="de-CH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endParaRPr>
          </a:p>
        </xdr:txBody>
      </xdr:sp>
    </xdr:grpSp>
    <xdr:clientData/>
  </xdr:twoCellAnchor>
  <xdr:twoCellAnchor>
    <xdr:from>
      <xdr:col>15</xdr:col>
      <xdr:colOff>1518865</xdr:colOff>
      <xdr:row>30</xdr:row>
      <xdr:rowOff>213979</xdr:rowOff>
    </xdr:from>
    <xdr:to>
      <xdr:col>16</xdr:col>
      <xdr:colOff>1226551</xdr:colOff>
      <xdr:row>31</xdr:row>
      <xdr:rowOff>44202</xdr:rowOff>
    </xdr:to>
    <xdr:grpSp>
      <xdr:nvGrpSpPr>
        <xdr:cNvPr id="21" name="Gruppieren 279"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GrpSpPr>
          <a:grpSpLocks/>
        </xdr:cNvGrpSpPr>
      </xdr:nvGrpSpPr>
      <xdr:grpSpPr bwMode="auto">
        <a:xfrm>
          <a:off x="13825165" y="9719929"/>
          <a:ext cx="2346111" cy="401723"/>
          <a:chOff x="10579100" y="3759200"/>
          <a:chExt cx="2055606" cy="404989"/>
        </a:xfrm>
      </xdr:grpSpPr>
      <xdr:grpSp>
        <xdr:nvGrpSpPr>
          <xdr:cNvPr id="22" name="Gruppieren 178">
            <a:extLst>
              <a:ext uri="{FF2B5EF4-FFF2-40B4-BE49-F238E27FC236}">
                <a16:creationId xmlns:a16="http://schemas.microsoft.com/office/drawing/2014/main" id="{00000000-0008-0000-0100-000016000000}"/>
              </a:ext>
            </a:extLst>
          </xdr:cNvPr>
          <xdr:cNvGrpSpPr>
            <a:grpSpLocks/>
          </xdr:cNvGrpSpPr>
        </xdr:nvGrpSpPr>
        <xdr:grpSpPr bwMode="auto">
          <a:xfrm>
            <a:off x="10579100" y="3759200"/>
            <a:ext cx="1676400" cy="400050"/>
            <a:chOff x="2997200" y="3213100"/>
            <a:chExt cx="1676400" cy="400050"/>
          </a:xfrm>
        </xdr:grpSpPr>
        <xdr:grpSp>
          <xdr:nvGrpSpPr>
            <xdr:cNvPr id="26" name="Group 184">
              <a:extLst>
                <a:ext uri="{FF2B5EF4-FFF2-40B4-BE49-F238E27FC236}">
                  <a16:creationId xmlns:a16="http://schemas.microsoft.com/office/drawing/2014/main" id="{00000000-0008-0000-0100-00001A000000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2997200" y="3213100"/>
              <a:ext cx="1676400" cy="400050"/>
              <a:chOff x="756" y="326"/>
              <a:chExt cx="176" cy="42"/>
            </a:xfrm>
          </xdr:grpSpPr>
          <xdr:sp macro="" textlink="">
            <xdr:nvSpPr>
              <xdr:cNvPr id="28" name="Line 174">
                <a:extLst>
                  <a:ext uri="{FF2B5EF4-FFF2-40B4-BE49-F238E27FC236}">
                    <a16:creationId xmlns:a16="http://schemas.microsoft.com/office/drawing/2014/main" id="{00000000-0008-0000-0100-00001C000000}"/>
                  </a:ext>
                </a:extLst>
              </xdr:cNvPr>
              <xdr:cNvSpPr>
                <a:spLocks noChangeShapeType="1"/>
              </xdr:cNvSpPr>
            </xdr:nvSpPr>
            <xdr:spPr bwMode="auto">
              <a:xfrm>
                <a:off x="773" y="331"/>
                <a:ext cx="159" cy="0"/>
              </a:xfrm>
              <a:prstGeom prst="line">
                <a:avLst/>
              </a:prstGeom>
              <a:noFill/>
              <a:ln w="9525">
                <a:solidFill>
                  <a:srgbClr val="003366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29" name="Line 180">
                <a:extLst>
                  <a:ext uri="{FF2B5EF4-FFF2-40B4-BE49-F238E27FC236}">
                    <a16:creationId xmlns:a16="http://schemas.microsoft.com/office/drawing/2014/main" id="{00000000-0008-0000-0100-00001D000000}"/>
                  </a:ext>
                </a:extLst>
              </xdr:cNvPr>
              <xdr:cNvSpPr>
                <a:spLocks noChangeShapeType="1"/>
              </xdr:cNvSpPr>
            </xdr:nvSpPr>
            <xdr:spPr bwMode="auto">
              <a:xfrm flipV="1">
                <a:off x="775" y="326"/>
                <a:ext cx="9" cy="11"/>
              </a:xfrm>
              <a:prstGeom prst="line">
                <a:avLst/>
              </a:prstGeom>
              <a:noFill/>
              <a:ln w="9525">
                <a:solidFill>
                  <a:srgbClr val="003366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30" name="Text Box 181">
                <a:extLst>
                  <a:ext uri="{FF2B5EF4-FFF2-40B4-BE49-F238E27FC236}">
                    <a16:creationId xmlns:a16="http://schemas.microsoft.com/office/drawing/2014/main" id="{00000000-0008-0000-0100-00001E000000}"/>
                  </a:ext>
                </a:extLst>
              </xdr:cNvPr>
              <xdr:cNvSpPr txBox="1">
                <a:spLocks noChangeArrowheads="1"/>
              </xdr:cNvSpPr>
            </xdr:nvSpPr>
            <xdr:spPr bwMode="auto">
              <a:xfrm>
                <a:off x="756" y="339"/>
                <a:ext cx="71" cy="29"/>
              </a:xfrm>
              <a:prstGeom prst="rect">
                <a:avLst/>
              </a:prstGeom>
              <a:noFill/>
              <a:ln w="9525">
                <a:noFill/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anchor="t" upright="1"/>
              <a:lstStyle/>
              <a:p>
                <a:pPr algn="l" rtl="0">
                  <a:defRPr sz="1000"/>
                </a:pPr>
                <a:r>
                  <a:rPr lang="de-CH" sz="1000" b="0" i="0" u="none" strike="noStrike" baseline="0">
                    <a:solidFill>
                      <a:srgbClr val="003366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BLS 2</a:t>
                </a:r>
                <a:endParaRPr lang="de-CH" sz="1000" b="0" i="0" u="none" strike="noStrike" baseline="0">
                  <a:solidFill>
                    <a:srgbClr val="000000"/>
                  </a:solidFill>
                  <a:latin typeface="Arial" panose="020B0604020202020204" pitchFamily="34" charset="0"/>
                  <a:cs typeface="Arial" panose="020B0604020202020204" pitchFamily="34" charset="0"/>
                </a:endParaRPr>
              </a:p>
              <a:p>
                <a:pPr algn="l" rtl="0">
                  <a:defRPr sz="1000"/>
                </a:pPr>
                <a:endParaRPr lang="de-CH" sz="1000" b="0" i="0" u="none" strike="noStrike" baseline="0">
                  <a:solidFill>
                    <a:srgbClr val="000000"/>
                  </a:solidFill>
                  <a:latin typeface="Arial" panose="020B0604020202020204" pitchFamily="34" charset="0"/>
                  <a:cs typeface="Arial" panose="020B0604020202020204" pitchFamily="34" charset="0"/>
                </a:endParaRPr>
              </a:p>
            </xdr:txBody>
          </xdr:sp>
        </xdr:grpSp>
        <xdr:sp macro="" textlink="">
          <xdr:nvSpPr>
            <xdr:cNvPr id="27" name="Text Box 185">
              <a:extLst>
                <a:ext uri="{FF2B5EF4-FFF2-40B4-BE49-F238E27FC236}">
                  <a16:creationId xmlns:a16="http://schemas.microsoft.com/office/drawing/2014/main" id="{00000000-0008-0000-0100-00001B00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3685767" y="3252129"/>
              <a:ext cx="487132" cy="278471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  <xdr:txBody>
            <a:bodyPr vertOverflow="clip" wrap="square" lIns="91440" tIns="45720" rIns="91440" bIns="45720" anchor="t" upright="1"/>
            <a:lstStyle/>
            <a:p>
              <a:pPr algn="l" rtl="0">
                <a:defRPr sz="1000"/>
              </a:pPr>
              <a:r>
                <a:rPr lang="de-CH" sz="1000" b="0" i="0" u="none" strike="noStrike" baseline="0">
                  <a:solidFill>
                    <a:srgbClr val="003366"/>
                  </a:solidFill>
                  <a:latin typeface="Arial" panose="020B0604020202020204" pitchFamily="34" charset="0"/>
                  <a:cs typeface="Arial" panose="020B0604020202020204" pitchFamily="34" charset="0"/>
                </a:rPr>
                <a:t>120</a:t>
              </a:r>
              <a:endParaRPr lang="de-CH" sz="1000" b="0" i="0" u="none" strike="noStrike" baseline="0">
                <a:solidFill>
                  <a:srgbClr val="000000"/>
                </a:solidFill>
                <a:latin typeface="Arial" panose="020B0604020202020204" pitchFamily="34" charset="0"/>
                <a:cs typeface="Arial" panose="020B0604020202020204" pitchFamily="34" charset="0"/>
              </a:endParaRPr>
            </a:p>
            <a:p>
              <a:pPr algn="l" rtl="0">
                <a:defRPr sz="1000"/>
              </a:pPr>
              <a:endParaRPr lang="de-CH" sz="1000" b="0" i="0" u="none" strike="noStrike" baseline="0">
                <a:solidFill>
                  <a:srgbClr val="000000"/>
                </a:solidFill>
                <a:latin typeface="Arial" panose="020B0604020202020204" pitchFamily="34" charset="0"/>
                <a:cs typeface="Arial" panose="020B0604020202020204" pitchFamily="34" charset="0"/>
              </a:endParaRPr>
            </a:p>
          </xdr:txBody>
        </xdr:sp>
      </xdr:grpSp>
      <xdr:sp macro="" textlink="">
        <xdr:nvSpPr>
          <xdr:cNvPr id="23" name="Text Box 165">
            <a:extLst>
              <a:ext uri="{FF2B5EF4-FFF2-40B4-BE49-F238E27FC236}">
                <a16:creationId xmlns:a16="http://schemas.microsoft.com/office/drawing/2014/main" id="{00000000-0008-0000-0100-000017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2094960" y="3885718"/>
            <a:ext cx="539746" cy="278471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de-CH" sz="1000" b="0" i="0" u="none" strike="noStrike" baseline="0">
                <a:solidFill>
                  <a:srgbClr val="003366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BLS 1</a:t>
            </a:r>
            <a:endParaRPr lang="de-CH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  <a:p>
            <a:pPr algn="l" rtl="0">
              <a:defRPr sz="1000"/>
            </a:pPr>
            <a:endParaRPr lang="de-CH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">
        <xdr:nvSpPr>
          <xdr:cNvPr id="24" name="Rectangle 163">
            <a:extLst>
              <a:ext uri="{FF2B5EF4-FFF2-40B4-BE49-F238E27FC236}">
                <a16:creationId xmlns:a16="http://schemas.microsoft.com/office/drawing/2014/main" id="{00000000-0008-0000-0100-000018000000}"/>
              </a:ext>
            </a:extLst>
          </xdr:cNvPr>
          <xdr:cNvSpPr>
            <a:spLocks noChangeArrowheads="1"/>
          </xdr:cNvSpPr>
        </xdr:nvSpPr>
        <xdr:spPr bwMode="auto">
          <a:xfrm>
            <a:off x="12255500" y="3771900"/>
            <a:ext cx="152624" cy="85725"/>
          </a:xfrm>
          <a:prstGeom prst="rect">
            <a:avLst/>
          </a:prstGeom>
          <a:noFill/>
          <a:ln w="9525">
            <a:solidFill>
              <a:srgbClr val="003366"/>
            </a:solidFill>
            <a:miter lim="800000"/>
            <a:headEnd/>
            <a:tailEnd/>
          </a:ln>
        </xdr:spPr>
      </xdr:sp>
      <xdr:sp macro="" textlink="">
        <xdr:nvSpPr>
          <xdr:cNvPr id="25" name="Line 164">
            <a:extLst>
              <a:ext uri="{FF2B5EF4-FFF2-40B4-BE49-F238E27FC236}">
                <a16:creationId xmlns:a16="http://schemas.microsoft.com/office/drawing/2014/main" id="{00000000-0008-0000-0100-000019000000}"/>
              </a:ext>
            </a:extLst>
          </xdr:cNvPr>
          <xdr:cNvSpPr>
            <a:spLocks noChangeShapeType="1"/>
          </xdr:cNvSpPr>
        </xdr:nvSpPr>
        <xdr:spPr bwMode="auto">
          <a:xfrm flipV="1">
            <a:off x="12255500" y="3771900"/>
            <a:ext cx="152624" cy="85725"/>
          </a:xfrm>
          <a:prstGeom prst="line">
            <a:avLst/>
          </a:prstGeom>
          <a:noFill/>
          <a:ln w="9525">
            <a:solidFill>
              <a:srgbClr val="003366"/>
            </a:solidFill>
            <a:round/>
            <a:headEnd/>
            <a:tailEnd/>
          </a:ln>
        </xdr:spPr>
      </xdr:sp>
    </xdr:grpSp>
    <xdr:clientData fLocksWithSheet="0"/>
  </xdr:twoCellAnchor>
  <xdr:twoCellAnchor>
    <xdr:from>
      <xdr:col>17</xdr:col>
      <xdr:colOff>317344</xdr:colOff>
      <xdr:row>30</xdr:row>
      <xdr:rowOff>214593</xdr:rowOff>
    </xdr:from>
    <xdr:to>
      <xdr:col>19</xdr:col>
      <xdr:colOff>367413</xdr:colOff>
      <xdr:row>31</xdr:row>
      <xdr:rowOff>43143</xdr:rowOff>
    </xdr:to>
    <xdr:grpSp>
      <xdr:nvGrpSpPr>
        <xdr:cNvPr id="31" name="Gruppieren 197">
          <a:extLst>
            <a:ext uri="{FF2B5EF4-FFF2-40B4-BE49-F238E27FC236}">
              <a16:creationId xmlns:a16="http://schemas.microsoft.com/office/drawing/2014/main" id="{00000000-0008-0000-0100-00001F000000}"/>
            </a:ext>
          </a:extLst>
        </xdr:cNvPr>
        <xdr:cNvGrpSpPr>
          <a:grpSpLocks/>
        </xdr:cNvGrpSpPr>
      </xdr:nvGrpSpPr>
      <xdr:grpSpPr bwMode="auto">
        <a:xfrm>
          <a:off x="17424244" y="9720543"/>
          <a:ext cx="2059844" cy="400050"/>
          <a:chOff x="10291924" y="5362575"/>
          <a:chExt cx="1743746" cy="400050"/>
        </a:xfrm>
      </xdr:grpSpPr>
      <xdr:sp macro="" textlink="">
        <xdr:nvSpPr>
          <xdr:cNvPr id="32" name="Text Box 69">
            <a:extLst>
              <a:ext uri="{FF2B5EF4-FFF2-40B4-BE49-F238E27FC236}">
                <a16:creationId xmlns:a16="http://schemas.microsoft.com/office/drawing/2014/main" id="{00000000-0008-0000-0100-000020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972073" y="5372100"/>
            <a:ext cx="486731" cy="27622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de-CH" sz="1000" b="0" i="0" u="none" strike="noStrike" baseline="0">
                <a:solidFill>
                  <a:srgbClr val="003366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120</a:t>
            </a:r>
            <a:endParaRPr lang="de-CH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  <a:p>
            <a:pPr algn="l" rtl="0">
              <a:defRPr sz="1000"/>
            </a:pPr>
            <a:endParaRPr lang="de-CH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">
        <xdr:nvSpPr>
          <xdr:cNvPr id="33" name="Line 157">
            <a:extLst>
              <a:ext uri="{FF2B5EF4-FFF2-40B4-BE49-F238E27FC236}">
                <a16:creationId xmlns:a16="http://schemas.microsoft.com/office/drawing/2014/main" id="{00000000-0008-0000-0100-000021000000}"/>
              </a:ext>
            </a:extLst>
          </xdr:cNvPr>
          <xdr:cNvSpPr>
            <a:spLocks noChangeShapeType="1"/>
          </xdr:cNvSpPr>
        </xdr:nvSpPr>
        <xdr:spPr bwMode="auto">
          <a:xfrm>
            <a:off x="10385425" y="5410200"/>
            <a:ext cx="1650245" cy="0"/>
          </a:xfrm>
          <a:prstGeom prst="line">
            <a:avLst/>
          </a:prstGeom>
          <a:noFill/>
          <a:ln w="9525">
            <a:solidFill>
              <a:srgbClr val="003366"/>
            </a:solidFill>
            <a:round/>
            <a:headEnd/>
            <a:tailEnd/>
          </a:ln>
        </xdr:spPr>
      </xdr:sp>
      <xdr:grpSp>
        <xdr:nvGrpSpPr>
          <xdr:cNvPr id="34" name="Group 70">
            <a:extLst>
              <a:ext uri="{FF2B5EF4-FFF2-40B4-BE49-F238E27FC236}">
                <a16:creationId xmlns:a16="http://schemas.microsoft.com/office/drawing/2014/main" id="{00000000-0008-0000-0100-000022000000}"/>
              </a:ext>
            </a:extLst>
          </xdr:cNvPr>
          <xdr:cNvGrpSpPr>
            <a:grpSpLocks/>
          </xdr:cNvGrpSpPr>
        </xdr:nvGrpSpPr>
        <xdr:grpSpPr bwMode="auto">
          <a:xfrm>
            <a:off x="10291924" y="5362575"/>
            <a:ext cx="529277" cy="400050"/>
            <a:chOff x="1198" y="347"/>
            <a:chExt cx="51" cy="42"/>
          </a:xfrm>
        </xdr:grpSpPr>
        <xdr:sp macro="" textlink="">
          <xdr:nvSpPr>
            <xdr:cNvPr id="35" name="Line 71">
              <a:extLst>
                <a:ext uri="{FF2B5EF4-FFF2-40B4-BE49-F238E27FC236}">
                  <a16:creationId xmlns:a16="http://schemas.microsoft.com/office/drawing/2014/main" id="{00000000-0008-0000-0100-000023000000}"/>
                </a:ext>
              </a:extLst>
            </xdr:cNvPr>
            <xdr:cNvSpPr>
              <a:spLocks noChangeShapeType="1"/>
            </xdr:cNvSpPr>
          </xdr:nvSpPr>
          <xdr:spPr bwMode="auto">
            <a:xfrm flipV="1">
              <a:off x="1211" y="347"/>
              <a:ext cx="9" cy="10"/>
            </a:xfrm>
            <a:prstGeom prst="line">
              <a:avLst/>
            </a:prstGeom>
            <a:noFill/>
            <a:ln w="9525">
              <a:solidFill>
                <a:srgbClr val="003366"/>
              </a:solidFill>
              <a:round/>
              <a:headEnd/>
              <a:tailEnd/>
            </a:ln>
          </xdr:spPr>
        </xdr:sp>
        <xdr:sp macro="" textlink="">
          <xdr:nvSpPr>
            <xdr:cNvPr id="36" name="Text Box 72">
              <a:extLst>
                <a:ext uri="{FF2B5EF4-FFF2-40B4-BE49-F238E27FC236}">
                  <a16:creationId xmlns:a16="http://schemas.microsoft.com/office/drawing/2014/main" id="{00000000-0008-0000-0100-00002400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1198" y="360"/>
              <a:ext cx="51" cy="29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  <xdr:txBody>
            <a:bodyPr vertOverflow="clip" wrap="square" lIns="91440" tIns="45720" rIns="91440" bIns="45720" anchor="t" upright="1"/>
            <a:lstStyle/>
            <a:p>
              <a:pPr algn="l" rtl="0">
                <a:defRPr sz="1000"/>
              </a:pPr>
              <a:r>
                <a:rPr lang="de-CH" sz="1000" b="0" i="0" u="none" strike="noStrike" baseline="0">
                  <a:solidFill>
                    <a:srgbClr val="003366"/>
                  </a:solidFill>
                  <a:latin typeface="Arial" panose="020B0604020202020204" pitchFamily="34" charset="0"/>
                  <a:cs typeface="Arial" panose="020B0604020202020204" pitchFamily="34" charset="0"/>
                </a:rPr>
                <a:t>BLS 2</a:t>
              </a:r>
              <a:endParaRPr lang="de-CH" sz="1000" b="0" i="0" u="none" strike="noStrike" baseline="0">
                <a:solidFill>
                  <a:srgbClr val="000000"/>
                </a:solidFill>
                <a:latin typeface="Arial" panose="020B0604020202020204" pitchFamily="34" charset="0"/>
                <a:cs typeface="Arial" panose="020B0604020202020204" pitchFamily="34" charset="0"/>
              </a:endParaRPr>
            </a:p>
            <a:p>
              <a:pPr algn="l" rtl="0">
                <a:defRPr sz="1000"/>
              </a:pPr>
              <a:endParaRPr lang="de-CH" sz="1000" b="0" i="0" u="none" strike="noStrike" baseline="0">
                <a:solidFill>
                  <a:srgbClr val="000000"/>
                </a:solidFill>
                <a:latin typeface="Arial" panose="020B0604020202020204" pitchFamily="34" charset="0"/>
                <a:cs typeface="Arial" panose="020B0604020202020204" pitchFamily="34" charset="0"/>
              </a:endParaRPr>
            </a:p>
          </xdr:txBody>
        </xdr:sp>
      </xdr:grpSp>
    </xdr:grpSp>
    <xdr:clientData fLocksWithSheet="0"/>
  </xdr:twoCellAnchor>
  <xdr:twoCellAnchor>
    <xdr:from>
      <xdr:col>13</xdr:col>
      <xdr:colOff>78068</xdr:colOff>
      <xdr:row>32</xdr:row>
      <xdr:rowOff>175863</xdr:rowOff>
    </xdr:from>
    <xdr:to>
      <xdr:col>15</xdr:col>
      <xdr:colOff>339744</xdr:colOff>
      <xdr:row>34</xdr:row>
      <xdr:rowOff>116996</xdr:rowOff>
    </xdr:to>
    <xdr:grpSp>
      <xdr:nvGrpSpPr>
        <xdr:cNvPr id="37" name="Gruppieren 3">
          <a:extLst>
            <a:ext uri="{FF2B5EF4-FFF2-40B4-BE49-F238E27FC236}">
              <a16:creationId xmlns:a16="http://schemas.microsoft.com/office/drawing/2014/main" id="{00000000-0008-0000-0100-000025000000}"/>
            </a:ext>
          </a:extLst>
        </xdr:cNvPr>
        <xdr:cNvGrpSpPr/>
      </xdr:nvGrpSpPr>
      <xdr:grpSpPr>
        <a:xfrm>
          <a:off x="9879293" y="10481913"/>
          <a:ext cx="2766751" cy="398333"/>
          <a:chOff x="8987606" y="10475536"/>
          <a:chExt cx="2496177" cy="400425"/>
        </a:xfrm>
      </xdr:grpSpPr>
      <xdr:grpSp>
        <xdr:nvGrpSpPr>
          <xdr:cNvPr id="38" name="Group 73">
            <a:extLst>
              <a:ext uri="{FF2B5EF4-FFF2-40B4-BE49-F238E27FC236}">
                <a16:creationId xmlns:a16="http://schemas.microsoft.com/office/drawing/2014/main" id="{00000000-0008-0000-0100-000026000000}"/>
              </a:ext>
            </a:extLst>
          </xdr:cNvPr>
          <xdr:cNvGrpSpPr>
            <a:grpSpLocks/>
          </xdr:cNvGrpSpPr>
        </xdr:nvGrpSpPr>
        <xdr:grpSpPr bwMode="auto">
          <a:xfrm>
            <a:off x="10832076" y="10475536"/>
            <a:ext cx="651707" cy="400425"/>
            <a:chOff x="1048" y="382"/>
            <a:chExt cx="51" cy="43"/>
          </a:xfrm>
        </xdr:grpSpPr>
        <xdr:sp macro="" textlink="">
          <xdr:nvSpPr>
            <xdr:cNvPr id="41" name="Text Box 74">
              <a:extLst>
                <a:ext uri="{FF2B5EF4-FFF2-40B4-BE49-F238E27FC236}">
                  <a16:creationId xmlns:a16="http://schemas.microsoft.com/office/drawing/2014/main" id="{00000000-0008-0000-0100-00002900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1048" y="396"/>
              <a:ext cx="51" cy="29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  <xdr:txBody>
            <a:bodyPr vertOverflow="clip" wrap="square" lIns="91440" tIns="45720" rIns="91440" bIns="45720" anchor="t" upright="1"/>
            <a:lstStyle/>
            <a:p>
              <a:pPr algn="l" rtl="0">
                <a:defRPr sz="1000"/>
              </a:pPr>
              <a:r>
                <a:rPr lang="de-CH" sz="1000" b="0" i="0" u="none" strike="noStrike" baseline="0">
                  <a:solidFill>
                    <a:srgbClr val="003366"/>
                  </a:solidFill>
                  <a:latin typeface="Arial" panose="020B0604020202020204" pitchFamily="34" charset="0"/>
                  <a:cs typeface="Arial" panose="020B0604020202020204" pitchFamily="34" charset="0"/>
                </a:rPr>
                <a:t>LCE 1</a:t>
              </a:r>
              <a:endParaRPr lang="de-CH" sz="1000" b="0" i="0" u="none" strike="noStrike" baseline="0">
                <a:solidFill>
                  <a:srgbClr val="000000"/>
                </a:solidFill>
                <a:latin typeface="Arial" panose="020B0604020202020204" pitchFamily="34" charset="0"/>
                <a:cs typeface="Arial" panose="020B0604020202020204" pitchFamily="34" charset="0"/>
              </a:endParaRPr>
            </a:p>
            <a:p>
              <a:pPr algn="l" rtl="0">
                <a:defRPr sz="1000"/>
              </a:pPr>
              <a:endParaRPr lang="de-CH" sz="1000" b="0" i="0" u="none" strike="noStrike" baseline="0">
                <a:solidFill>
                  <a:srgbClr val="000000"/>
                </a:solidFill>
                <a:latin typeface="Arial" panose="020B0604020202020204" pitchFamily="34" charset="0"/>
                <a:cs typeface="Arial" panose="020B0604020202020204" pitchFamily="34" charset="0"/>
              </a:endParaRPr>
            </a:p>
          </xdr:txBody>
        </xdr:sp>
        <xdr:sp macro="" textlink="">
          <xdr:nvSpPr>
            <xdr:cNvPr id="42" name="Line 75">
              <a:extLst>
                <a:ext uri="{FF2B5EF4-FFF2-40B4-BE49-F238E27FC236}">
                  <a16:creationId xmlns:a16="http://schemas.microsoft.com/office/drawing/2014/main" id="{00000000-0008-0000-0100-00002A000000}"/>
                </a:ext>
              </a:extLst>
            </xdr:cNvPr>
            <xdr:cNvSpPr>
              <a:spLocks noChangeShapeType="1"/>
            </xdr:cNvSpPr>
          </xdr:nvSpPr>
          <xdr:spPr bwMode="auto">
            <a:xfrm flipV="1">
              <a:off x="1059" y="382"/>
              <a:ext cx="8" cy="10"/>
            </a:xfrm>
            <a:prstGeom prst="line">
              <a:avLst/>
            </a:prstGeom>
            <a:noFill/>
            <a:ln w="9525">
              <a:solidFill>
                <a:srgbClr val="003366"/>
              </a:solidFill>
              <a:round/>
              <a:headEnd/>
              <a:tailEnd/>
            </a:ln>
          </xdr:spPr>
        </xdr:sp>
        <xdr:sp macro="" textlink="">
          <xdr:nvSpPr>
            <xdr:cNvPr id="43" name="Line 76">
              <a:extLst>
                <a:ext uri="{FF2B5EF4-FFF2-40B4-BE49-F238E27FC236}">
                  <a16:creationId xmlns:a16="http://schemas.microsoft.com/office/drawing/2014/main" id="{00000000-0008-0000-0100-00002B000000}"/>
                </a:ext>
              </a:extLst>
            </xdr:cNvPr>
            <xdr:cNvSpPr>
              <a:spLocks noChangeShapeType="1"/>
            </xdr:cNvSpPr>
          </xdr:nvSpPr>
          <xdr:spPr bwMode="auto">
            <a:xfrm flipV="1">
              <a:off x="1063" y="382"/>
              <a:ext cx="8" cy="10"/>
            </a:xfrm>
            <a:prstGeom prst="line">
              <a:avLst/>
            </a:prstGeom>
            <a:noFill/>
            <a:ln w="9525">
              <a:solidFill>
                <a:srgbClr val="003366"/>
              </a:solidFill>
              <a:round/>
              <a:headEnd/>
              <a:tailEnd/>
            </a:ln>
          </xdr:spPr>
        </xdr:sp>
        <xdr:sp macro="" textlink="">
          <xdr:nvSpPr>
            <xdr:cNvPr id="44" name="Line 77">
              <a:extLst>
                <a:ext uri="{FF2B5EF4-FFF2-40B4-BE49-F238E27FC236}">
                  <a16:creationId xmlns:a16="http://schemas.microsoft.com/office/drawing/2014/main" id="{00000000-0008-0000-0100-00002C000000}"/>
                </a:ext>
              </a:extLst>
            </xdr:cNvPr>
            <xdr:cNvSpPr>
              <a:spLocks noChangeShapeType="1"/>
            </xdr:cNvSpPr>
          </xdr:nvSpPr>
          <xdr:spPr bwMode="auto">
            <a:xfrm flipV="1">
              <a:off x="1068" y="382"/>
              <a:ext cx="8" cy="10"/>
            </a:xfrm>
            <a:prstGeom prst="line">
              <a:avLst/>
            </a:prstGeom>
            <a:noFill/>
            <a:ln w="9525">
              <a:solidFill>
                <a:srgbClr val="003366"/>
              </a:solidFill>
              <a:round/>
              <a:headEnd/>
              <a:tailEnd/>
            </a:ln>
          </xdr:spPr>
        </xdr:sp>
      </xdr:grpSp>
      <xdr:sp macro="" textlink="">
        <xdr:nvSpPr>
          <xdr:cNvPr id="39" name="Text Box 69">
            <a:extLst>
              <a:ext uri="{FF2B5EF4-FFF2-40B4-BE49-F238E27FC236}">
                <a16:creationId xmlns:a16="http://schemas.microsoft.com/office/drawing/2014/main" id="{00000000-0008-0000-0100-000027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9769888" y="10490319"/>
            <a:ext cx="648063" cy="26229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de-CH" sz="1000" b="0" i="0" u="none" strike="noStrike" baseline="0">
                <a:solidFill>
                  <a:srgbClr val="003366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120</a:t>
            </a:r>
            <a:endParaRPr lang="de-CH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  <a:p>
            <a:pPr algn="l" rtl="0">
              <a:defRPr sz="1000"/>
            </a:pPr>
            <a:endParaRPr lang="de-CH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">
        <xdr:nvSpPr>
          <xdr:cNvPr id="40" name="Line 157">
            <a:extLst>
              <a:ext uri="{FF2B5EF4-FFF2-40B4-BE49-F238E27FC236}">
                <a16:creationId xmlns:a16="http://schemas.microsoft.com/office/drawing/2014/main" id="{00000000-0008-0000-0100-000028000000}"/>
              </a:ext>
            </a:extLst>
          </xdr:cNvPr>
          <xdr:cNvSpPr>
            <a:spLocks noChangeShapeType="1"/>
          </xdr:cNvSpPr>
        </xdr:nvSpPr>
        <xdr:spPr bwMode="auto">
          <a:xfrm>
            <a:off x="8987606" y="10519708"/>
            <a:ext cx="2212342" cy="0"/>
          </a:xfrm>
          <a:prstGeom prst="line">
            <a:avLst/>
          </a:prstGeom>
          <a:noFill/>
          <a:ln w="9525">
            <a:solidFill>
              <a:srgbClr val="003366"/>
            </a:solidFill>
            <a:round/>
            <a:headEnd/>
            <a:tailEnd/>
          </a:ln>
        </xdr:spPr>
      </xdr:sp>
    </xdr:grpSp>
    <xdr:clientData fLocksWithSheet="0"/>
  </xdr:twoCellAnchor>
  <xdr:twoCellAnchor>
    <xdr:from>
      <xdr:col>15</xdr:col>
      <xdr:colOff>1516855</xdr:colOff>
      <xdr:row>32</xdr:row>
      <xdr:rowOff>174873</xdr:rowOff>
    </xdr:from>
    <xdr:to>
      <xdr:col>16</xdr:col>
      <xdr:colOff>1211556</xdr:colOff>
      <xdr:row>34</xdr:row>
      <xdr:rowOff>134689</xdr:rowOff>
    </xdr:to>
    <xdr:grpSp>
      <xdr:nvGrpSpPr>
        <xdr:cNvPr id="45" name="Gruppieren 337">
          <a:extLst>
            <a:ext uri="{FF2B5EF4-FFF2-40B4-BE49-F238E27FC236}">
              <a16:creationId xmlns:a16="http://schemas.microsoft.com/office/drawing/2014/main" id="{00000000-0008-0000-0100-00002D000000}"/>
            </a:ext>
          </a:extLst>
        </xdr:cNvPr>
        <xdr:cNvGrpSpPr>
          <a:grpSpLocks/>
        </xdr:cNvGrpSpPr>
      </xdr:nvGrpSpPr>
      <xdr:grpSpPr bwMode="auto">
        <a:xfrm>
          <a:off x="13823155" y="10480923"/>
          <a:ext cx="2333126" cy="417016"/>
          <a:chOff x="10617200" y="4642728"/>
          <a:chExt cx="2036418" cy="423780"/>
        </a:xfrm>
      </xdr:grpSpPr>
      <xdr:grpSp>
        <xdr:nvGrpSpPr>
          <xdr:cNvPr id="46" name="Group 220">
            <a:extLst>
              <a:ext uri="{FF2B5EF4-FFF2-40B4-BE49-F238E27FC236}">
                <a16:creationId xmlns:a16="http://schemas.microsoft.com/office/drawing/2014/main" id="{00000000-0008-0000-0100-00002E000000}"/>
              </a:ext>
            </a:extLst>
          </xdr:cNvPr>
          <xdr:cNvGrpSpPr>
            <a:grpSpLocks/>
          </xdr:cNvGrpSpPr>
        </xdr:nvGrpSpPr>
        <xdr:grpSpPr bwMode="auto">
          <a:xfrm>
            <a:off x="10617200" y="4652057"/>
            <a:ext cx="571500" cy="414451"/>
            <a:chOff x="1099" y="386"/>
            <a:chExt cx="60" cy="43"/>
          </a:xfrm>
        </xdr:grpSpPr>
        <xdr:grpSp>
          <xdr:nvGrpSpPr>
            <xdr:cNvPr id="55" name="Group 83">
              <a:extLst>
                <a:ext uri="{FF2B5EF4-FFF2-40B4-BE49-F238E27FC236}">
                  <a16:creationId xmlns:a16="http://schemas.microsoft.com/office/drawing/2014/main" id="{00000000-0008-0000-0100-000037000000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1116" y="386"/>
              <a:ext cx="17" cy="9"/>
              <a:chOff x="761" y="181"/>
              <a:chExt cx="16" cy="9"/>
            </a:xfrm>
          </xdr:grpSpPr>
          <xdr:sp macro="" textlink="">
            <xdr:nvSpPr>
              <xdr:cNvPr id="57" name="Line 84">
                <a:extLst>
                  <a:ext uri="{FF2B5EF4-FFF2-40B4-BE49-F238E27FC236}">
                    <a16:creationId xmlns:a16="http://schemas.microsoft.com/office/drawing/2014/main" id="{00000000-0008-0000-0100-000039000000}"/>
                  </a:ext>
                </a:extLst>
              </xdr:cNvPr>
              <xdr:cNvSpPr>
                <a:spLocks noChangeShapeType="1"/>
              </xdr:cNvSpPr>
            </xdr:nvSpPr>
            <xdr:spPr bwMode="auto">
              <a:xfrm flipV="1">
                <a:off x="761" y="181"/>
                <a:ext cx="7" cy="8"/>
              </a:xfrm>
              <a:prstGeom prst="line">
                <a:avLst/>
              </a:prstGeom>
              <a:noFill/>
              <a:ln w="9525">
                <a:solidFill>
                  <a:srgbClr val="003366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58" name="Line 85">
                <a:extLst>
                  <a:ext uri="{FF2B5EF4-FFF2-40B4-BE49-F238E27FC236}">
                    <a16:creationId xmlns:a16="http://schemas.microsoft.com/office/drawing/2014/main" id="{00000000-0008-0000-0100-00003A000000}"/>
                  </a:ext>
                </a:extLst>
              </xdr:cNvPr>
              <xdr:cNvSpPr>
                <a:spLocks noChangeShapeType="1"/>
              </xdr:cNvSpPr>
            </xdr:nvSpPr>
            <xdr:spPr bwMode="auto">
              <a:xfrm flipV="1">
                <a:off x="765" y="181"/>
                <a:ext cx="7" cy="8"/>
              </a:xfrm>
              <a:prstGeom prst="line">
                <a:avLst/>
              </a:prstGeom>
              <a:noFill/>
              <a:ln w="9525">
                <a:solidFill>
                  <a:srgbClr val="003366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59" name="Line 86">
                <a:extLst>
                  <a:ext uri="{FF2B5EF4-FFF2-40B4-BE49-F238E27FC236}">
                    <a16:creationId xmlns:a16="http://schemas.microsoft.com/office/drawing/2014/main" id="{00000000-0008-0000-0100-00003B000000}"/>
                  </a:ext>
                </a:extLst>
              </xdr:cNvPr>
              <xdr:cNvSpPr>
                <a:spLocks noChangeShapeType="1"/>
              </xdr:cNvSpPr>
            </xdr:nvSpPr>
            <xdr:spPr bwMode="auto">
              <a:xfrm flipV="1">
                <a:off x="770" y="181"/>
                <a:ext cx="7" cy="8"/>
              </a:xfrm>
              <a:prstGeom prst="line">
                <a:avLst/>
              </a:prstGeom>
              <a:noFill/>
              <a:ln w="9525">
                <a:solidFill>
                  <a:srgbClr val="003366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60" name="Rectangle 87">
                <a:extLst>
                  <a:ext uri="{FF2B5EF4-FFF2-40B4-BE49-F238E27FC236}">
                    <a16:creationId xmlns:a16="http://schemas.microsoft.com/office/drawing/2014/main" id="{00000000-0008-0000-0100-00003C000000}"/>
                  </a:ext>
                </a:extLst>
              </xdr:cNvPr>
              <xdr:cNvSpPr>
                <a:spLocks noChangeArrowheads="1"/>
              </xdr:cNvSpPr>
            </xdr:nvSpPr>
            <xdr:spPr bwMode="auto">
              <a:xfrm>
                <a:off x="761" y="181"/>
                <a:ext cx="16" cy="9"/>
              </a:xfrm>
              <a:prstGeom prst="rect">
                <a:avLst/>
              </a:prstGeom>
              <a:noFill/>
              <a:ln w="9525">
                <a:solidFill>
                  <a:srgbClr val="003366"/>
                </a:solidFill>
                <a:miter lim="800000"/>
                <a:headEnd/>
                <a:tailEnd/>
              </a:ln>
            </xdr:spPr>
          </xdr:sp>
        </xdr:grpSp>
        <xdr:sp macro="" textlink="">
          <xdr:nvSpPr>
            <xdr:cNvPr id="56" name="Text Box 88">
              <a:extLst>
                <a:ext uri="{FF2B5EF4-FFF2-40B4-BE49-F238E27FC236}">
                  <a16:creationId xmlns:a16="http://schemas.microsoft.com/office/drawing/2014/main" id="{00000000-0008-0000-0100-00003800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1099" y="401"/>
              <a:ext cx="60" cy="28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  <xdr:txBody>
            <a:bodyPr vertOverflow="clip" wrap="square" lIns="91440" tIns="45720" rIns="91440" bIns="45720" anchor="t" upright="1"/>
            <a:lstStyle/>
            <a:p>
              <a:pPr algn="l" rtl="0">
                <a:defRPr sz="1000"/>
              </a:pPr>
              <a:r>
                <a:rPr lang="de-CH" sz="1000" b="0" i="0" u="none" strike="noStrike" baseline="0">
                  <a:solidFill>
                    <a:srgbClr val="003366"/>
                  </a:solidFill>
                  <a:latin typeface="Arial" panose="020B0604020202020204" pitchFamily="34" charset="0"/>
                  <a:cs typeface="Arial" panose="020B0604020202020204" pitchFamily="34" charset="0"/>
                </a:rPr>
                <a:t>LCE 2</a:t>
              </a:r>
              <a:endParaRPr lang="de-CH" sz="1000" b="0" i="0" u="none" strike="noStrike" baseline="0">
                <a:solidFill>
                  <a:srgbClr val="000000"/>
                </a:solidFill>
                <a:latin typeface="Arial" panose="020B0604020202020204" pitchFamily="34" charset="0"/>
                <a:cs typeface="Arial" panose="020B0604020202020204" pitchFamily="34" charset="0"/>
              </a:endParaRPr>
            </a:p>
            <a:p>
              <a:pPr algn="l" rtl="0">
                <a:defRPr sz="1000"/>
              </a:pPr>
              <a:endParaRPr lang="de-CH" sz="1000" b="0" i="0" u="none" strike="noStrike" baseline="0">
                <a:solidFill>
                  <a:srgbClr val="000000"/>
                </a:solidFill>
                <a:latin typeface="Arial" panose="020B0604020202020204" pitchFamily="34" charset="0"/>
                <a:cs typeface="Arial" panose="020B0604020202020204" pitchFamily="34" charset="0"/>
              </a:endParaRPr>
            </a:p>
          </xdr:txBody>
        </xdr:sp>
      </xdr:grpSp>
      <xdr:grpSp>
        <xdr:nvGrpSpPr>
          <xdr:cNvPr id="47" name="Gruppieren 178">
            <a:extLst>
              <a:ext uri="{FF2B5EF4-FFF2-40B4-BE49-F238E27FC236}">
                <a16:creationId xmlns:a16="http://schemas.microsoft.com/office/drawing/2014/main" id="{00000000-0008-0000-0100-00002F000000}"/>
              </a:ext>
            </a:extLst>
          </xdr:cNvPr>
          <xdr:cNvGrpSpPr>
            <a:grpSpLocks/>
          </xdr:cNvGrpSpPr>
        </xdr:nvGrpSpPr>
        <xdr:grpSpPr bwMode="auto">
          <a:xfrm>
            <a:off x="10940464" y="4674902"/>
            <a:ext cx="1476755" cy="278098"/>
            <a:chOff x="3304589" y="3252502"/>
            <a:chExt cx="1476755" cy="278098"/>
          </a:xfrm>
        </xdr:grpSpPr>
        <xdr:sp macro="" textlink="">
          <xdr:nvSpPr>
            <xdr:cNvPr id="53" name="Line 174">
              <a:extLst>
                <a:ext uri="{FF2B5EF4-FFF2-40B4-BE49-F238E27FC236}">
                  <a16:creationId xmlns:a16="http://schemas.microsoft.com/office/drawing/2014/main" id="{00000000-0008-0000-0100-00003500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3304589" y="3265775"/>
              <a:ext cx="1476755" cy="0"/>
            </a:xfrm>
            <a:prstGeom prst="line">
              <a:avLst/>
            </a:prstGeom>
            <a:noFill/>
            <a:ln w="9525">
              <a:solidFill>
                <a:srgbClr val="003366"/>
              </a:solidFill>
              <a:round/>
              <a:headEnd/>
              <a:tailEnd/>
            </a:ln>
          </xdr:spPr>
        </xdr:sp>
        <xdr:sp macro="" textlink="">
          <xdr:nvSpPr>
            <xdr:cNvPr id="54" name="Text Box 185">
              <a:extLst>
                <a:ext uri="{FF2B5EF4-FFF2-40B4-BE49-F238E27FC236}">
                  <a16:creationId xmlns:a16="http://schemas.microsoft.com/office/drawing/2014/main" id="{00000000-0008-0000-0100-00003600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3685896" y="3252502"/>
              <a:ext cx="485634" cy="278098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  <xdr:txBody>
            <a:bodyPr vertOverflow="clip" wrap="square" lIns="91440" tIns="45720" rIns="91440" bIns="45720" anchor="t" upright="1"/>
            <a:lstStyle/>
            <a:p>
              <a:pPr algn="l" rtl="0">
                <a:defRPr sz="1000"/>
              </a:pPr>
              <a:r>
                <a:rPr lang="de-CH" sz="1000" b="0" i="0" u="none" strike="noStrike" baseline="0">
                  <a:solidFill>
                    <a:srgbClr val="003366"/>
                  </a:solidFill>
                  <a:latin typeface="Arial" panose="020B0604020202020204" pitchFamily="34" charset="0"/>
                  <a:cs typeface="Arial" panose="020B0604020202020204" pitchFamily="34" charset="0"/>
                </a:rPr>
                <a:t>120</a:t>
              </a:r>
              <a:endParaRPr lang="de-CH" sz="1000" b="0" i="0" u="none" strike="noStrike" baseline="0">
                <a:solidFill>
                  <a:srgbClr val="000000"/>
                </a:solidFill>
                <a:latin typeface="Arial" panose="020B0604020202020204" pitchFamily="34" charset="0"/>
                <a:cs typeface="Arial" panose="020B0604020202020204" pitchFamily="34" charset="0"/>
              </a:endParaRPr>
            </a:p>
            <a:p>
              <a:pPr algn="l" rtl="0">
                <a:defRPr sz="1000"/>
              </a:pPr>
              <a:endParaRPr lang="de-CH" sz="1000" b="0" i="0" u="none" strike="noStrike" baseline="0">
                <a:solidFill>
                  <a:srgbClr val="000000"/>
                </a:solidFill>
                <a:latin typeface="Arial" panose="020B0604020202020204" pitchFamily="34" charset="0"/>
                <a:cs typeface="Arial" panose="020B0604020202020204" pitchFamily="34" charset="0"/>
              </a:endParaRPr>
            </a:p>
          </xdr:txBody>
        </xdr:sp>
      </xdr:grpSp>
      <xdr:grpSp>
        <xdr:nvGrpSpPr>
          <xdr:cNvPr id="48" name="Group 73">
            <a:extLst>
              <a:ext uri="{FF2B5EF4-FFF2-40B4-BE49-F238E27FC236}">
                <a16:creationId xmlns:a16="http://schemas.microsoft.com/office/drawing/2014/main" id="{00000000-0008-0000-0100-000030000000}"/>
              </a:ext>
            </a:extLst>
          </xdr:cNvPr>
          <xdr:cNvGrpSpPr>
            <a:grpSpLocks/>
          </xdr:cNvGrpSpPr>
        </xdr:nvGrpSpPr>
        <xdr:grpSpPr bwMode="auto">
          <a:xfrm>
            <a:off x="12088928" y="4642728"/>
            <a:ext cx="564690" cy="395014"/>
            <a:chOff x="1043" y="383"/>
            <a:chExt cx="59" cy="41"/>
          </a:xfrm>
        </xdr:grpSpPr>
        <xdr:sp macro="" textlink="">
          <xdr:nvSpPr>
            <xdr:cNvPr id="49" name="Text Box 74">
              <a:extLst>
                <a:ext uri="{FF2B5EF4-FFF2-40B4-BE49-F238E27FC236}">
                  <a16:creationId xmlns:a16="http://schemas.microsoft.com/office/drawing/2014/main" id="{00000000-0008-0000-0100-00003100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1043" y="395"/>
              <a:ext cx="59" cy="29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  <xdr:txBody>
            <a:bodyPr vertOverflow="clip" wrap="square" lIns="91440" tIns="45720" rIns="91440" bIns="45720" anchor="t" upright="1"/>
            <a:lstStyle/>
            <a:p>
              <a:pPr algn="l" rtl="0">
                <a:defRPr sz="1000"/>
              </a:pPr>
              <a:r>
                <a:rPr lang="de-CH" sz="1000" b="0" i="0" u="none" strike="noStrike" baseline="0">
                  <a:solidFill>
                    <a:srgbClr val="003366"/>
                  </a:solidFill>
                  <a:latin typeface="Arial" panose="020B0604020202020204" pitchFamily="34" charset="0"/>
                  <a:cs typeface="Arial" panose="020B0604020202020204" pitchFamily="34" charset="0"/>
                </a:rPr>
                <a:t>LCE 1</a:t>
              </a:r>
              <a:endParaRPr lang="de-CH" sz="1000" b="0" i="0" u="none" strike="noStrike" baseline="0">
                <a:solidFill>
                  <a:srgbClr val="000000"/>
                </a:solidFill>
                <a:latin typeface="Arial" panose="020B0604020202020204" pitchFamily="34" charset="0"/>
                <a:cs typeface="Arial" panose="020B0604020202020204" pitchFamily="34" charset="0"/>
              </a:endParaRPr>
            </a:p>
            <a:p>
              <a:pPr algn="l" rtl="0">
                <a:defRPr sz="1000"/>
              </a:pPr>
              <a:endParaRPr lang="de-CH" sz="1000" b="0" i="0" u="none" strike="noStrike" baseline="0">
                <a:solidFill>
                  <a:srgbClr val="000000"/>
                </a:solidFill>
                <a:latin typeface="Arial" panose="020B0604020202020204" pitchFamily="34" charset="0"/>
                <a:cs typeface="Arial" panose="020B0604020202020204" pitchFamily="34" charset="0"/>
              </a:endParaRPr>
            </a:p>
          </xdr:txBody>
        </xdr:sp>
        <xdr:sp macro="" textlink="">
          <xdr:nvSpPr>
            <xdr:cNvPr id="50" name="Line 75">
              <a:extLst>
                <a:ext uri="{FF2B5EF4-FFF2-40B4-BE49-F238E27FC236}">
                  <a16:creationId xmlns:a16="http://schemas.microsoft.com/office/drawing/2014/main" id="{00000000-0008-0000-0100-000032000000}"/>
                </a:ext>
              </a:extLst>
            </xdr:cNvPr>
            <xdr:cNvSpPr>
              <a:spLocks noChangeShapeType="1"/>
            </xdr:cNvSpPr>
          </xdr:nvSpPr>
          <xdr:spPr bwMode="auto">
            <a:xfrm flipV="1">
              <a:off x="1059" y="383"/>
              <a:ext cx="7" cy="8"/>
            </a:xfrm>
            <a:prstGeom prst="line">
              <a:avLst/>
            </a:prstGeom>
            <a:noFill/>
            <a:ln w="9525">
              <a:solidFill>
                <a:srgbClr val="003366"/>
              </a:solidFill>
              <a:round/>
              <a:headEnd/>
              <a:tailEnd/>
            </a:ln>
          </xdr:spPr>
        </xdr:sp>
        <xdr:sp macro="" textlink="">
          <xdr:nvSpPr>
            <xdr:cNvPr id="51" name="Line 76">
              <a:extLst>
                <a:ext uri="{FF2B5EF4-FFF2-40B4-BE49-F238E27FC236}">
                  <a16:creationId xmlns:a16="http://schemas.microsoft.com/office/drawing/2014/main" id="{00000000-0008-0000-0100-000033000000}"/>
                </a:ext>
              </a:extLst>
            </xdr:cNvPr>
            <xdr:cNvSpPr>
              <a:spLocks noChangeShapeType="1"/>
            </xdr:cNvSpPr>
          </xdr:nvSpPr>
          <xdr:spPr bwMode="auto">
            <a:xfrm flipV="1">
              <a:off x="1063" y="383"/>
              <a:ext cx="7" cy="8"/>
            </a:xfrm>
            <a:prstGeom prst="line">
              <a:avLst/>
            </a:prstGeom>
            <a:noFill/>
            <a:ln w="9525">
              <a:solidFill>
                <a:srgbClr val="003366"/>
              </a:solidFill>
              <a:round/>
              <a:headEnd/>
              <a:tailEnd/>
            </a:ln>
          </xdr:spPr>
        </xdr:sp>
        <xdr:sp macro="" textlink="">
          <xdr:nvSpPr>
            <xdr:cNvPr id="52" name="Line 77">
              <a:extLst>
                <a:ext uri="{FF2B5EF4-FFF2-40B4-BE49-F238E27FC236}">
                  <a16:creationId xmlns:a16="http://schemas.microsoft.com/office/drawing/2014/main" id="{00000000-0008-0000-0100-000034000000}"/>
                </a:ext>
              </a:extLst>
            </xdr:cNvPr>
            <xdr:cNvSpPr>
              <a:spLocks noChangeShapeType="1"/>
            </xdr:cNvSpPr>
          </xdr:nvSpPr>
          <xdr:spPr bwMode="auto">
            <a:xfrm flipV="1">
              <a:off x="1068" y="383"/>
              <a:ext cx="7" cy="8"/>
            </a:xfrm>
            <a:prstGeom prst="line">
              <a:avLst/>
            </a:prstGeom>
            <a:noFill/>
            <a:ln w="9525">
              <a:solidFill>
                <a:srgbClr val="003366"/>
              </a:solidFill>
              <a:round/>
              <a:headEnd/>
              <a:tailEnd/>
            </a:ln>
          </xdr:spPr>
        </xdr:sp>
      </xdr:grpSp>
    </xdr:grpSp>
    <xdr:clientData fLocksWithSheet="0"/>
  </xdr:twoCellAnchor>
  <xdr:twoCellAnchor>
    <xdr:from>
      <xdr:col>14</xdr:col>
      <xdr:colOff>106152</xdr:colOff>
      <xdr:row>28</xdr:row>
      <xdr:rowOff>543693</xdr:rowOff>
    </xdr:from>
    <xdr:to>
      <xdr:col>14</xdr:col>
      <xdr:colOff>590587</xdr:colOff>
      <xdr:row>29</xdr:row>
      <xdr:rowOff>360396</xdr:rowOff>
    </xdr:to>
    <xdr:grpSp>
      <xdr:nvGrpSpPr>
        <xdr:cNvPr id="16402" name="Groupe 16401">
          <a:extLst>
            <a:ext uri="{FF2B5EF4-FFF2-40B4-BE49-F238E27FC236}">
              <a16:creationId xmlns:a16="http://schemas.microsoft.com/office/drawing/2014/main" id="{00000000-0008-0000-0100-000012400000}"/>
            </a:ext>
          </a:extLst>
        </xdr:cNvPr>
        <xdr:cNvGrpSpPr/>
      </xdr:nvGrpSpPr>
      <xdr:grpSpPr>
        <a:xfrm>
          <a:off x="11031327" y="8906643"/>
          <a:ext cx="484435" cy="388203"/>
          <a:chOff x="9796586" y="8910654"/>
          <a:chExt cx="484435" cy="388203"/>
        </a:xfrm>
      </xdr:grpSpPr>
      <xdr:grpSp>
        <xdr:nvGrpSpPr>
          <xdr:cNvPr id="16401" name="Groupe 16400">
            <a:extLst>
              <a:ext uri="{FF2B5EF4-FFF2-40B4-BE49-F238E27FC236}">
                <a16:creationId xmlns:a16="http://schemas.microsoft.com/office/drawing/2014/main" id="{00000000-0008-0000-0100-000011400000}"/>
              </a:ext>
            </a:extLst>
          </xdr:cNvPr>
          <xdr:cNvGrpSpPr/>
        </xdr:nvGrpSpPr>
        <xdr:grpSpPr>
          <a:xfrm>
            <a:off x="9883092" y="8910654"/>
            <a:ext cx="222265" cy="97051"/>
            <a:chOff x="9883092" y="8910654"/>
            <a:chExt cx="222265" cy="97051"/>
          </a:xfrm>
        </xdr:grpSpPr>
        <xdr:sp macro="" textlink="">
          <xdr:nvSpPr>
            <xdr:cNvPr id="64" name="Line 84">
              <a:extLst>
                <a:ext uri="{FF2B5EF4-FFF2-40B4-BE49-F238E27FC236}">
                  <a16:creationId xmlns:a16="http://schemas.microsoft.com/office/drawing/2014/main" id="{00000000-0008-0000-0100-000040000000}"/>
                </a:ext>
              </a:extLst>
            </xdr:cNvPr>
            <xdr:cNvSpPr>
              <a:spLocks noChangeShapeType="1"/>
            </xdr:cNvSpPr>
          </xdr:nvSpPr>
          <xdr:spPr bwMode="auto">
            <a:xfrm flipV="1">
              <a:off x="9888105" y="8910654"/>
              <a:ext cx="91913" cy="97051"/>
            </a:xfrm>
            <a:prstGeom prst="line">
              <a:avLst/>
            </a:prstGeom>
            <a:noFill/>
            <a:ln w="9525">
              <a:solidFill>
                <a:srgbClr val="003366"/>
              </a:solidFill>
              <a:round/>
              <a:headEnd/>
              <a:tailEnd/>
            </a:ln>
          </xdr:spPr>
        </xdr:sp>
        <xdr:sp macro="" textlink="">
          <xdr:nvSpPr>
            <xdr:cNvPr id="65" name="Line 85">
              <a:extLst>
                <a:ext uri="{FF2B5EF4-FFF2-40B4-BE49-F238E27FC236}">
                  <a16:creationId xmlns:a16="http://schemas.microsoft.com/office/drawing/2014/main" id="{00000000-0008-0000-0100-000041000000}"/>
                </a:ext>
              </a:extLst>
            </xdr:cNvPr>
            <xdr:cNvSpPr>
              <a:spLocks noChangeShapeType="1"/>
            </xdr:cNvSpPr>
          </xdr:nvSpPr>
          <xdr:spPr bwMode="auto">
            <a:xfrm flipV="1">
              <a:off x="9951609" y="8910654"/>
              <a:ext cx="91913" cy="97051"/>
            </a:xfrm>
            <a:prstGeom prst="line">
              <a:avLst/>
            </a:prstGeom>
            <a:noFill/>
            <a:ln w="9525">
              <a:solidFill>
                <a:srgbClr val="003366"/>
              </a:solidFill>
              <a:round/>
              <a:headEnd/>
              <a:tailEnd/>
            </a:ln>
          </xdr:spPr>
        </xdr:sp>
        <xdr:sp macro="" textlink="">
          <xdr:nvSpPr>
            <xdr:cNvPr id="66" name="Line 86">
              <a:extLst>
                <a:ext uri="{FF2B5EF4-FFF2-40B4-BE49-F238E27FC236}">
                  <a16:creationId xmlns:a16="http://schemas.microsoft.com/office/drawing/2014/main" id="{00000000-0008-0000-0100-000042000000}"/>
                </a:ext>
              </a:extLst>
            </xdr:cNvPr>
            <xdr:cNvSpPr>
              <a:spLocks noChangeShapeType="1"/>
            </xdr:cNvSpPr>
          </xdr:nvSpPr>
          <xdr:spPr bwMode="auto">
            <a:xfrm flipV="1">
              <a:off x="10013444" y="8910654"/>
              <a:ext cx="91913" cy="97051"/>
            </a:xfrm>
            <a:prstGeom prst="line">
              <a:avLst/>
            </a:prstGeom>
            <a:noFill/>
            <a:ln w="9525">
              <a:solidFill>
                <a:srgbClr val="003366"/>
              </a:solidFill>
              <a:round/>
              <a:headEnd/>
              <a:tailEnd/>
            </a:ln>
          </xdr:spPr>
        </xdr:sp>
        <xdr:sp macro="" textlink="">
          <xdr:nvSpPr>
            <xdr:cNvPr id="67" name="Rectangle 87">
              <a:extLst>
                <a:ext uri="{FF2B5EF4-FFF2-40B4-BE49-F238E27FC236}">
                  <a16:creationId xmlns:a16="http://schemas.microsoft.com/office/drawing/2014/main" id="{00000000-0008-0000-0100-000043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9883092" y="8910654"/>
              <a:ext cx="216000" cy="97051"/>
            </a:xfrm>
            <a:prstGeom prst="rect">
              <a:avLst/>
            </a:prstGeom>
            <a:noFill/>
            <a:ln w="9525">
              <a:solidFill>
                <a:srgbClr val="003366"/>
              </a:solidFill>
              <a:miter lim="800000"/>
              <a:headEnd/>
              <a:tailEnd/>
            </a:ln>
          </xdr:spPr>
        </xdr:sp>
      </xdr:grpSp>
      <xdr:sp macro="" textlink="">
        <xdr:nvSpPr>
          <xdr:cNvPr id="63" name="Text Box 88">
            <a:extLst>
              <a:ext uri="{FF2B5EF4-FFF2-40B4-BE49-F238E27FC236}">
                <a16:creationId xmlns:a16="http://schemas.microsoft.com/office/drawing/2014/main" id="{00000000-0008-0000-0100-00003F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9796586" y="9027115"/>
            <a:ext cx="484435" cy="27174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de-CH" sz="1000" b="0" i="0" u="none" strike="noStrike" baseline="0">
                <a:solidFill>
                  <a:srgbClr val="003366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LCE 2</a:t>
            </a:r>
            <a:endParaRPr lang="de-CH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  <a:p>
            <a:pPr algn="l" rtl="0">
              <a:defRPr sz="1000"/>
            </a:pPr>
            <a:endParaRPr lang="de-CH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</xdr:grpSp>
    <xdr:clientData fLocksWithSheet="0"/>
  </xdr:twoCellAnchor>
  <xdr:twoCellAnchor>
    <xdr:from>
      <xdr:col>17</xdr:col>
      <xdr:colOff>299166</xdr:colOff>
      <xdr:row>32</xdr:row>
      <xdr:rowOff>160379</xdr:rowOff>
    </xdr:from>
    <xdr:to>
      <xdr:col>19</xdr:col>
      <xdr:colOff>380751</xdr:colOff>
      <xdr:row>34</xdr:row>
      <xdr:rowOff>81105</xdr:rowOff>
    </xdr:to>
    <xdr:grpSp>
      <xdr:nvGrpSpPr>
        <xdr:cNvPr id="68" name="Gruppieren 339">
          <a:extLst>
            <a:ext uri="{FF2B5EF4-FFF2-40B4-BE49-F238E27FC236}">
              <a16:creationId xmlns:a16="http://schemas.microsoft.com/office/drawing/2014/main" id="{00000000-0008-0000-0100-000044000000}"/>
            </a:ext>
          </a:extLst>
        </xdr:cNvPr>
        <xdr:cNvGrpSpPr>
          <a:grpSpLocks/>
        </xdr:cNvGrpSpPr>
      </xdr:nvGrpSpPr>
      <xdr:grpSpPr bwMode="auto">
        <a:xfrm>
          <a:off x="17406066" y="10466429"/>
          <a:ext cx="2091360" cy="377926"/>
          <a:chOff x="13484225" y="4652055"/>
          <a:chExt cx="1771667" cy="395174"/>
        </a:xfrm>
      </xdr:grpSpPr>
      <xdr:sp macro="" textlink="">
        <xdr:nvSpPr>
          <xdr:cNvPr id="69" name="Text Box 69">
            <a:extLst>
              <a:ext uri="{FF2B5EF4-FFF2-40B4-BE49-F238E27FC236}">
                <a16:creationId xmlns:a16="http://schemas.microsoft.com/office/drawing/2014/main" id="{00000000-0008-0000-0100-000045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4214879" y="4654261"/>
            <a:ext cx="486213" cy="27016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de-CH" sz="1000" b="0" i="0" u="none" strike="noStrike" baseline="0">
                <a:solidFill>
                  <a:srgbClr val="003366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120</a:t>
            </a:r>
            <a:endParaRPr lang="de-CH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  <a:p>
            <a:pPr algn="l" rtl="0">
              <a:defRPr sz="1000"/>
            </a:pPr>
            <a:endParaRPr lang="de-CH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">
        <xdr:nvSpPr>
          <xdr:cNvPr id="70" name="Line 157">
            <a:extLst>
              <a:ext uri="{FF2B5EF4-FFF2-40B4-BE49-F238E27FC236}">
                <a16:creationId xmlns:a16="http://schemas.microsoft.com/office/drawing/2014/main" id="{00000000-0008-0000-0100-000046000000}"/>
              </a:ext>
            </a:extLst>
          </xdr:cNvPr>
          <xdr:cNvSpPr>
            <a:spLocks noChangeShapeType="1"/>
          </xdr:cNvSpPr>
        </xdr:nvSpPr>
        <xdr:spPr bwMode="auto">
          <a:xfrm>
            <a:off x="13755322" y="4691460"/>
            <a:ext cx="1500570" cy="0"/>
          </a:xfrm>
          <a:prstGeom prst="line">
            <a:avLst/>
          </a:prstGeom>
          <a:noFill/>
          <a:ln w="9525">
            <a:solidFill>
              <a:srgbClr val="003366"/>
            </a:solidFill>
            <a:round/>
            <a:headEnd/>
            <a:tailEnd/>
          </a:ln>
        </xdr:spPr>
      </xdr:sp>
      <xdr:grpSp>
        <xdr:nvGrpSpPr>
          <xdr:cNvPr id="71" name="Group 220">
            <a:extLst>
              <a:ext uri="{FF2B5EF4-FFF2-40B4-BE49-F238E27FC236}">
                <a16:creationId xmlns:a16="http://schemas.microsoft.com/office/drawing/2014/main" id="{00000000-0008-0000-0100-000047000000}"/>
              </a:ext>
            </a:extLst>
          </xdr:cNvPr>
          <xdr:cNvGrpSpPr>
            <a:grpSpLocks/>
          </xdr:cNvGrpSpPr>
        </xdr:nvGrpSpPr>
        <xdr:grpSpPr bwMode="auto">
          <a:xfrm>
            <a:off x="13484225" y="4652055"/>
            <a:ext cx="571500" cy="395174"/>
            <a:chOff x="1104" y="386"/>
            <a:chExt cx="60" cy="41"/>
          </a:xfrm>
        </xdr:grpSpPr>
        <xdr:grpSp>
          <xdr:nvGrpSpPr>
            <xdr:cNvPr id="72" name="Group 83">
              <a:extLst>
                <a:ext uri="{FF2B5EF4-FFF2-40B4-BE49-F238E27FC236}">
                  <a16:creationId xmlns:a16="http://schemas.microsoft.com/office/drawing/2014/main" id="{00000000-0008-0000-0100-000048000000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1116" y="386"/>
              <a:ext cx="17" cy="9"/>
              <a:chOff x="761" y="181"/>
              <a:chExt cx="16" cy="9"/>
            </a:xfrm>
          </xdr:grpSpPr>
          <xdr:sp macro="" textlink="">
            <xdr:nvSpPr>
              <xdr:cNvPr id="74" name="Line 84">
                <a:extLst>
                  <a:ext uri="{FF2B5EF4-FFF2-40B4-BE49-F238E27FC236}">
                    <a16:creationId xmlns:a16="http://schemas.microsoft.com/office/drawing/2014/main" id="{00000000-0008-0000-0100-00004A000000}"/>
                  </a:ext>
                </a:extLst>
              </xdr:cNvPr>
              <xdr:cNvSpPr>
                <a:spLocks noChangeShapeType="1"/>
              </xdr:cNvSpPr>
            </xdr:nvSpPr>
            <xdr:spPr bwMode="auto">
              <a:xfrm flipV="1">
                <a:off x="761" y="181"/>
                <a:ext cx="7" cy="8"/>
              </a:xfrm>
              <a:prstGeom prst="line">
                <a:avLst/>
              </a:prstGeom>
              <a:noFill/>
              <a:ln w="9525">
                <a:solidFill>
                  <a:srgbClr val="003366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5" name="Line 85">
                <a:extLst>
                  <a:ext uri="{FF2B5EF4-FFF2-40B4-BE49-F238E27FC236}">
                    <a16:creationId xmlns:a16="http://schemas.microsoft.com/office/drawing/2014/main" id="{00000000-0008-0000-0100-00004B000000}"/>
                  </a:ext>
                </a:extLst>
              </xdr:cNvPr>
              <xdr:cNvSpPr>
                <a:spLocks noChangeShapeType="1"/>
              </xdr:cNvSpPr>
            </xdr:nvSpPr>
            <xdr:spPr bwMode="auto">
              <a:xfrm flipV="1">
                <a:off x="765" y="181"/>
                <a:ext cx="7" cy="8"/>
              </a:xfrm>
              <a:prstGeom prst="line">
                <a:avLst/>
              </a:prstGeom>
              <a:noFill/>
              <a:ln w="9525">
                <a:solidFill>
                  <a:srgbClr val="003366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6" name="Line 86">
                <a:extLst>
                  <a:ext uri="{FF2B5EF4-FFF2-40B4-BE49-F238E27FC236}">
                    <a16:creationId xmlns:a16="http://schemas.microsoft.com/office/drawing/2014/main" id="{00000000-0008-0000-0100-00004C000000}"/>
                  </a:ext>
                </a:extLst>
              </xdr:cNvPr>
              <xdr:cNvSpPr>
                <a:spLocks noChangeShapeType="1"/>
              </xdr:cNvSpPr>
            </xdr:nvSpPr>
            <xdr:spPr bwMode="auto">
              <a:xfrm flipV="1">
                <a:off x="770" y="181"/>
                <a:ext cx="7" cy="8"/>
              </a:xfrm>
              <a:prstGeom prst="line">
                <a:avLst/>
              </a:prstGeom>
              <a:noFill/>
              <a:ln w="9525">
                <a:solidFill>
                  <a:srgbClr val="003366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77" name="Rectangle 87">
                <a:extLst>
                  <a:ext uri="{FF2B5EF4-FFF2-40B4-BE49-F238E27FC236}">
                    <a16:creationId xmlns:a16="http://schemas.microsoft.com/office/drawing/2014/main" id="{00000000-0008-0000-0100-00004D000000}"/>
                  </a:ext>
                </a:extLst>
              </xdr:cNvPr>
              <xdr:cNvSpPr>
                <a:spLocks noChangeArrowheads="1"/>
              </xdr:cNvSpPr>
            </xdr:nvSpPr>
            <xdr:spPr bwMode="auto">
              <a:xfrm>
                <a:off x="761" y="181"/>
                <a:ext cx="16" cy="9"/>
              </a:xfrm>
              <a:prstGeom prst="rect">
                <a:avLst/>
              </a:prstGeom>
              <a:noFill/>
              <a:ln w="9525">
                <a:solidFill>
                  <a:srgbClr val="003366"/>
                </a:solidFill>
                <a:miter lim="800000"/>
                <a:headEnd/>
                <a:tailEnd/>
              </a:ln>
            </xdr:spPr>
          </xdr:sp>
        </xdr:grpSp>
        <xdr:sp macro="" textlink="">
          <xdr:nvSpPr>
            <xdr:cNvPr id="73" name="Text Box 88">
              <a:extLst>
                <a:ext uri="{FF2B5EF4-FFF2-40B4-BE49-F238E27FC236}">
                  <a16:creationId xmlns:a16="http://schemas.microsoft.com/office/drawing/2014/main" id="{00000000-0008-0000-0100-00004900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1104" y="399"/>
              <a:ext cx="60" cy="28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  <xdr:txBody>
            <a:bodyPr vertOverflow="clip" wrap="square" lIns="91440" tIns="45720" rIns="91440" bIns="45720" anchor="t" upright="1"/>
            <a:lstStyle/>
            <a:p>
              <a:pPr algn="l" rtl="0">
                <a:defRPr sz="1000"/>
              </a:pPr>
              <a:r>
                <a:rPr lang="de-CH" sz="1000" b="0" i="0" u="none" strike="noStrike" baseline="0">
                  <a:solidFill>
                    <a:srgbClr val="003366"/>
                  </a:solidFill>
                  <a:latin typeface="Arial" panose="020B0604020202020204" pitchFamily="34" charset="0"/>
                  <a:cs typeface="Arial" panose="020B0604020202020204" pitchFamily="34" charset="0"/>
                </a:rPr>
                <a:t>LCE 2</a:t>
              </a:r>
              <a:endParaRPr lang="de-CH" sz="1000" b="0" i="0" u="none" strike="noStrike" baseline="0">
                <a:solidFill>
                  <a:srgbClr val="000000"/>
                </a:solidFill>
                <a:latin typeface="Arial" panose="020B0604020202020204" pitchFamily="34" charset="0"/>
                <a:cs typeface="Arial" panose="020B0604020202020204" pitchFamily="34" charset="0"/>
              </a:endParaRPr>
            </a:p>
            <a:p>
              <a:pPr algn="l" rtl="0">
                <a:defRPr sz="1000"/>
              </a:pPr>
              <a:endParaRPr lang="de-CH" sz="1000" b="0" i="0" u="none" strike="noStrike" baseline="0">
                <a:solidFill>
                  <a:srgbClr val="000000"/>
                </a:solidFill>
                <a:latin typeface="Arial" panose="020B0604020202020204" pitchFamily="34" charset="0"/>
                <a:cs typeface="Arial" panose="020B0604020202020204" pitchFamily="34" charset="0"/>
              </a:endParaRPr>
            </a:p>
          </xdr:txBody>
        </xdr:sp>
      </xdr:grpSp>
    </xdr:grpSp>
    <xdr:clientData fLocksWithSheet="0"/>
  </xdr:twoCellAnchor>
  <xdr:twoCellAnchor>
    <xdr:from>
      <xdr:col>12</xdr:col>
      <xdr:colOff>611910</xdr:colOff>
      <xdr:row>35</xdr:row>
      <xdr:rowOff>77878</xdr:rowOff>
    </xdr:from>
    <xdr:to>
      <xdr:col>15</xdr:col>
      <xdr:colOff>381355</xdr:colOff>
      <xdr:row>37</xdr:row>
      <xdr:rowOff>118219</xdr:rowOff>
    </xdr:to>
    <xdr:grpSp>
      <xdr:nvGrpSpPr>
        <xdr:cNvPr id="78" name="Gruppieren 335">
          <a:extLst>
            <a:ext uri="{FF2B5EF4-FFF2-40B4-BE49-F238E27FC236}">
              <a16:creationId xmlns:a16="http://schemas.microsoft.com/office/drawing/2014/main" id="{00000000-0008-0000-0100-00004E000000}"/>
            </a:ext>
          </a:extLst>
        </xdr:cNvPr>
        <xdr:cNvGrpSpPr>
          <a:grpSpLocks/>
        </xdr:cNvGrpSpPr>
      </xdr:nvGrpSpPr>
      <xdr:grpSpPr bwMode="auto">
        <a:xfrm>
          <a:off x="9555885" y="11088778"/>
          <a:ext cx="3131770" cy="535641"/>
          <a:chOff x="7645400" y="5403850"/>
          <a:chExt cx="2182416" cy="539750"/>
        </a:xfrm>
      </xdr:grpSpPr>
      <xdr:sp macro="" textlink="">
        <xdr:nvSpPr>
          <xdr:cNvPr id="79" name="Text Box 66">
            <a:extLst>
              <a:ext uri="{FF2B5EF4-FFF2-40B4-BE49-F238E27FC236}">
                <a16:creationId xmlns:a16="http://schemas.microsoft.com/office/drawing/2014/main" id="{00000000-0008-0000-0100-00004F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7645400" y="5683363"/>
            <a:ext cx="357927" cy="22168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de-CH" sz="1000" b="0" i="0" u="none" strike="noStrike" baseline="0">
                <a:solidFill>
                  <a:srgbClr val="003366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30</a:t>
            </a:r>
          </a:p>
        </xdr:txBody>
      </xdr:sp>
      <xdr:sp macro="" textlink="">
        <xdr:nvSpPr>
          <xdr:cNvPr id="80" name="Text Box 67">
            <a:extLst>
              <a:ext uri="{FF2B5EF4-FFF2-40B4-BE49-F238E27FC236}">
                <a16:creationId xmlns:a16="http://schemas.microsoft.com/office/drawing/2014/main" id="{00000000-0008-0000-0100-000050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8665492" y="5403850"/>
            <a:ext cx="447409" cy="31806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de-CH" sz="1000" b="0" i="0" u="none" strike="noStrike" baseline="0">
                <a:solidFill>
                  <a:srgbClr val="003366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120</a:t>
            </a:r>
            <a:endParaRPr lang="de-CH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  <a:p>
            <a:pPr algn="l" rtl="0">
              <a:defRPr sz="1000"/>
            </a:pPr>
            <a:endParaRPr lang="de-CH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grpSp>
        <xdr:nvGrpSpPr>
          <xdr:cNvPr id="81" name="Group 63">
            <a:extLst>
              <a:ext uri="{FF2B5EF4-FFF2-40B4-BE49-F238E27FC236}">
                <a16:creationId xmlns:a16="http://schemas.microsoft.com/office/drawing/2014/main" id="{00000000-0008-0000-0100-000051000000}"/>
              </a:ext>
            </a:extLst>
          </xdr:cNvPr>
          <xdr:cNvGrpSpPr>
            <a:grpSpLocks/>
          </xdr:cNvGrpSpPr>
        </xdr:nvGrpSpPr>
        <xdr:grpSpPr bwMode="auto">
          <a:xfrm flipH="1">
            <a:off x="7966069" y="5610225"/>
            <a:ext cx="1478751" cy="333375"/>
            <a:chOff x="7366" y="4493"/>
            <a:chExt cx="1688" cy="285"/>
          </a:xfrm>
        </xdr:grpSpPr>
        <xdr:sp macro="" textlink="">
          <xdr:nvSpPr>
            <xdr:cNvPr id="86" name="Line 64">
              <a:extLst>
                <a:ext uri="{FF2B5EF4-FFF2-40B4-BE49-F238E27FC236}">
                  <a16:creationId xmlns:a16="http://schemas.microsoft.com/office/drawing/2014/main" id="{00000000-0008-0000-0100-00005600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7366" y="4493"/>
              <a:ext cx="1688" cy="0"/>
            </a:xfrm>
            <a:prstGeom prst="line">
              <a:avLst/>
            </a:prstGeom>
            <a:noFill/>
            <a:ln w="9525">
              <a:solidFill>
                <a:srgbClr val="003366"/>
              </a:solidFill>
              <a:round/>
              <a:headEnd/>
              <a:tailEnd/>
            </a:ln>
          </xdr:spPr>
        </xdr:sp>
        <xdr:sp macro="" textlink="">
          <xdr:nvSpPr>
            <xdr:cNvPr id="87" name="Line 65">
              <a:extLst>
                <a:ext uri="{FF2B5EF4-FFF2-40B4-BE49-F238E27FC236}">
                  <a16:creationId xmlns:a16="http://schemas.microsoft.com/office/drawing/2014/main" id="{00000000-0008-0000-0100-00005700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9054" y="4493"/>
              <a:ext cx="0" cy="285"/>
            </a:xfrm>
            <a:prstGeom prst="line">
              <a:avLst/>
            </a:prstGeom>
            <a:noFill/>
            <a:ln w="9525">
              <a:solidFill>
                <a:srgbClr val="003366"/>
              </a:solidFill>
              <a:round/>
              <a:headEnd/>
              <a:tailEnd/>
            </a:ln>
          </xdr:spPr>
        </xdr:sp>
      </xdr:grpSp>
      <xdr:grpSp>
        <xdr:nvGrpSpPr>
          <xdr:cNvPr id="82" name="Group 78">
            <a:extLst>
              <a:ext uri="{FF2B5EF4-FFF2-40B4-BE49-F238E27FC236}">
                <a16:creationId xmlns:a16="http://schemas.microsoft.com/office/drawing/2014/main" id="{00000000-0008-0000-0100-000052000000}"/>
              </a:ext>
            </a:extLst>
          </xdr:cNvPr>
          <xdr:cNvGrpSpPr>
            <a:grpSpLocks/>
          </xdr:cNvGrpSpPr>
        </xdr:nvGrpSpPr>
        <xdr:grpSpPr bwMode="auto">
          <a:xfrm>
            <a:off x="9339431" y="5572125"/>
            <a:ext cx="488385" cy="342900"/>
            <a:chOff x="1046" y="342"/>
            <a:chExt cx="51" cy="36"/>
          </a:xfrm>
        </xdr:grpSpPr>
        <xdr:sp macro="" textlink="">
          <xdr:nvSpPr>
            <xdr:cNvPr id="83" name="Rectangle 79">
              <a:extLst>
                <a:ext uri="{FF2B5EF4-FFF2-40B4-BE49-F238E27FC236}">
                  <a16:creationId xmlns:a16="http://schemas.microsoft.com/office/drawing/2014/main" id="{00000000-0008-0000-0100-000053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057" y="342"/>
              <a:ext cx="16" cy="9"/>
            </a:xfrm>
            <a:prstGeom prst="rect">
              <a:avLst/>
            </a:prstGeom>
            <a:noFill/>
            <a:ln w="9525">
              <a:solidFill>
                <a:srgbClr val="003366"/>
              </a:solidFill>
              <a:miter lim="800000"/>
              <a:headEnd/>
              <a:tailEnd/>
            </a:ln>
          </xdr:spPr>
        </xdr:sp>
        <xdr:sp macro="" textlink="">
          <xdr:nvSpPr>
            <xdr:cNvPr id="84" name="Line 80">
              <a:extLst>
                <a:ext uri="{FF2B5EF4-FFF2-40B4-BE49-F238E27FC236}">
                  <a16:creationId xmlns:a16="http://schemas.microsoft.com/office/drawing/2014/main" id="{00000000-0008-0000-0100-000054000000}"/>
                </a:ext>
              </a:extLst>
            </xdr:cNvPr>
            <xdr:cNvSpPr>
              <a:spLocks noChangeShapeType="1"/>
            </xdr:cNvSpPr>
          </xdr:nvSpPr>
          <xdr:spPr bwMode="auto">
            <a:xfrm flipV="1">
              <a:off x="1057" y="342"/>
              <a:ext cx="16" cy="9"/>
            </a:xfrm>
            <a:prstGeom prst="line">
              <a:avLst/>
            </a:prstGeom>
            <a:noFill/>
            <a:ln w="9525">
              <a:solidFill>
                <a:srgbClr val="003366"/>
              </a:solidFill>
              <a:round/>
              <a:headEnd/>
              <a:tailEnd/>
            </a:ln>
          </xdr:spPr>
        </xdr:sp>
        <xdr:sp macro="" textlink="">
          <xdr:nvSpPr>
            <xdr:cNvPr id="85" name="Text Box 81">
              <a:extLst>
                <a:ext uri="{FF2B5EF4-FFF2-40B4-BE49-F238E27FC236}">
                  <a16:creationId xmlns:a16="http://schemas.microsoft.com/office/drawing/2014/main" id="{00000000-0008-0000-0100-00005500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1046" y="355"/>
              <a:ext cx="51" cy="23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  <xdr:txBody>
            <a:bodyPr vertOverflow="clip" wrap="square" lIns="91440" tIns="45720" rIns="91440" bIns="45720" anchor="t" upright="1"/>
            <a:lstStyle/>
            <a:p>
              <a:pPr algn="l" rtl="0">
                <a:defRPr sz="1000"/>
              </a:pPr>
              <a:r>
                <a:rPr lang="de-CH" sz="1000" b="0" i="0" u="none" strike="noStrike" baseline="0">
                  <a:solidFill>
                    <a:srgbClr val="003366"/>
                  </a:solidFill>
                  <a:latin typeface="Arial" panose="020B0604020202020204" pitchFamily="34" charset="0"/>
                  <a:cs typeface="Arial" panose="020B0604020202020204" pitchFamily="34" charset="0"/>
                </a:rPr>
                <a:t>BLS 1</a:t>
              </a:r>
              <a:endParaRPr lang="de-CH" sz="1000" b="0" i="0" u="none" strike="noStrike" baseline="0">
                <a:solidFill>
                  <a:srgbClr val="000000"/>
                </a:solidFill>
                <a:latin typeface="Arial" panose="020B0604020202020204" pitchFamily="34" charset="0"/>
                <a:cs typeface="Arial" panose="020B0604020202020204" pitchFamily="34" charset="0"/>
              </a:endParaRPr>
            </a:p>
            <a:p>
              <a:pPr algn="l" rtl="0">
                <a:defRPr sz="1000"/>
              </a:pPr>
              <a:endParaRPr lang="de-CH" sz="1000" b="0" i="0" u="none" strike="noStrike" baseline="0">
                <a:solidFill>
                  <a:srgbClr val="000000"/>
                </a:solidFill>
                <a:latin typeface="Arial" panose="020B0604020202020204" pitchFamily="34" charset="0"/>
                <a:cs typeface="Arial" panose="020B0604020202020204" pitchFamily="34" charset="0"/>
              </a:endParaRPr>
            </a:p>
          </xdr:txBody>
        </xdr:sp>
      </xdr:grpSp>
    </xdr:grpSp>
    <xdr:clientData fLocksWithSheet="0"/>
  </xdr:twoCellAnchor>
  <xdr:twoCellAnchor>
    <xdr:from>
      <xdr:col>15</xdr:col>
      <xdr:colOff>1589593</xdr:colOff>
      <xdr:row>35</xdr:row>
      <xdr:rowOff>89083</xdr:rowOff>
    </xdr:from>
    <xdr:to>
      <xdr:col>16</xdr:col>
      <xdr:colOff>1372033</xdr:colOff>
      <xdr:row>37</xdr:row>
      <xdr:rowOff>140820</xdr:rowOff>
    </xdr:to>
    <xdr:grpSp>
      <xdr:nvGrpSpPr>
        <xdr:cNvPr id="88" name="Gruppieren 334">
          <a:extLst>
            <a:ext uri="{FF2B5EF4-FFF2-40B4-BE49-F238E27FC236}">
              <a16:creationId xmlns:a16="http://schemas.microsoft.com/office/drawing/2014/main" id="{00000000-0008-0000-0100-000058000000}"/>
            </a:ext>
          </a:extLst>
        </xdr:cNvPr>
        <xdr:cNvGrpSpPr>
          <a:grpSpLocks/>
        </xdr:cNvGrpSpPr>
      </xdr:nvGrpSpPr>
      <xdr:grpSpPr bwMode="auto">
        <a:xfrm>
          <a:off x="13895893" y="11099983"/>
          <a:ext cx="2420865" cy="547037"/>
          <a:chOff x="10791825" y="5403850"/>
          <a:chExt cx="2130425" cy="554375"/>
        </a:xfrm>
      </xdr:grpSpPr>
      <xdr:grpSp>
        <xdr:nvGrpSpPr>
          <xdr:cNvPr id="89" name="Group 63">
            <a:extLst>
              <a:ext uri="{FF2B5EF4-FFF2-40B4-BE49-F238E27FC236}">
                <a16:creationId xmlns:a16="http://schemas.microsoft.com/office/drawing/2014/main" id="{00000000-0008-0000-0100-000059000000}"/>
              </a:ext>
            </a:extLst>
          </xdr:cNvPr>
          <xdr:cNvGrpSpPr>
            <a:grpSpLocks/>
          </xdr:cNvGrpSpPr>
        </xdr:nvGrpSpPr>
        <xdr:grpSpPr bwMode="auto">
          <a:xfrm>
            <a:off x="11062277" y="5622925"/>
            <a:ext cx="1523429" cy="333375"/>
            <a:chOff x="7315" y="4493"/>
            <a:chExt cx="1739" cy="285"/>
          </a:xfrm>
        </xdr:grpSpPr>
        <xdr:sp macro="" textlink="">
          <xdr:nvSpPr>
            <xdr:cNvPr id="99" name="Line 64">
              <a:extLst>
                <a:ext uri="{FF2B5EF4-FFF2-40B4-BE49-F238E27FC236}">
                  <a16:creationId xmlns:a16="http://schemas.microsoft.com/office/drawing/2014/main" id="{00000000-0008-0000-0100-00006300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7315" y="4493"/>
              <a:ext cx="1732" cy="0"/>
            </a:xfrm>
            <a:prstGeom prst="line">
              <a:avLst/>
            </a:prstGeom>
            <a:noFill/>
            <a:ln w="9525">
              <a:solidFill>
                <a:srgbClr val="003366"/>
              </a:solidFill>
              <a:round/>
              <a:headEnd/>
              <a:tailEnd/>
            </a:ln>
          </xdr:spPr>
        </xdr:sp>
        <xdr:sp macro="" textlink="">
          <xdr:nvSpPr>
            <xdr:cNvPr id="100" name="Line 65">
              <a:extLst>
                <a:ext uri="{FF2B5EF4-FFF2-40B4-BE49-F238E27FC236}">
                  <a16:creationId xmlns:a16="http://schemas.microsoft.com/office/drawing/2014/main" id="{00000000-0008-0000-0100-00006400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9054" y="4493"/>
              <a:ext cx="0" cy="285"/>
            </a:xfrm>
            <a:prstGeom prst="line">
              <a:avLst/>
            </a:prstGeom>
            <a:noFill/>
            <a:ln w="9525">
              <a:solidFill>
                <a:srgbClr val="003366"/>
              </a:solidFill>
              <a:round/>
              <a:headEnd/>
              <a:tailEnd/>
            </a:ln>
          </xdr:spPr>
        </xdr:sp>
      </xdr:grpSp>
      <xdr:grpSp>
        <xdr:nvGrpSpPr>
          <xdr:cNvPr id="90" name="Group 220">
            <a:extLst>
              <a:ext uri="{FF2B5EF4-FFF2-40B4-BE49-F238E27FC236}">
                <a16:creationId xmlns:a16="http://schemas.microsoft.com/office/drawing/2014/main" id="{00000000-0008-0000-0100-00005A000000}"/>
              </a:ext>
            </a:extLst>
          </xdr:cNvPr>
          <xdr:cNvGrpSpPr>
            <a:grpSpLocks/>
          </xdr:cNvGrpSpPr>
        </xdr:nvGrpSpPr>
        <xdr:grpSpPr bwMode="auto">
          <a:xfrm>
            <a:off x="10791825" y="5582328"/>
            <a:ext cx="581025" cy="375897"/>
            <a:chOff x="1105" y="386"/>
            <a:chExt cx="61" cy="39"/>
          </a:xfrm>
        </xdr:grpSpPr>
        <xdr:grpSp>
          <xdr:nvGrpSpPr>
            <xdr:cNvPr id="93" name="Group 83">
              <a:extLst>
                <a:ext uri="{FF2B5EF4-FFF2-40B4-BE49-F238E27FC236}">
                  <a16:creationId xmlns:a16="http://schemas.microsoft.com/office/drawing/2014/main" id="{00000000-0008-0000-0100-00005D000000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1116" y="386"/>
              <a:ext cx="17" cy="9"/>
              <a:chOff x="761" y="181"/>
              <a:chExt cx="16" cy="9"/>
            </a:xfrm>
          </xdr:grpSpPr>
          <xdr:sp macro="" textlink="">
            <xdr:nvSpPr>
              <xdr:cNvPr id="95" name="Line 84">
                <a:extLst>
                  <a:ext uri="{FF2B5EF4-FFF2-40B4-BE49-F238E27FC236}">
                    <a16:creationId xmlns:a16="http://schemas.microsoft.com/office/drawing/2014/main" id="{00000000-0008-0000-0100-00005F000000}"/>
                  </a:ext>
                </a:extLst>
              </xdr:cNvPr>
              <xdr:cNvSpPr>
                <a:spLocks noChangeShapeType="1"/>
              </xdr:cNvSpPr>
            </xdr:nvSpPr>
            <xdr:spPr bwMode="auto">
              <a:xfrm flipV="1">
                <a:off x="761" y="181"/>
                <a:ext cx="7" cy="8"/>
              </a:xfrm>
              <a:prstGeom prst="line">
                <a:avLst/>
              </a:prstGeom>
              <a:noFill/>
              <a:ln w="9525">
                <a:solidFill>
                  <a:srgbClr val="003366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96" name="Line 85">
                <a:extLst>
                  <a:ext uri="{FF2B5EF4-FFF2-40B4-BE49-F238E27FC236}">
                    <a16:creationId xmlns:a16="http://schemas.microsoft.com/office/drawing/2014/main" id="{00000000-0008-0000-0100-000060000000}"/>
                  </a:ext>
                </a:extLst>
              </xdr:cNvPr>
              <xdr:cNvSpPr>
                <a:spLocks noChangeShapeType="1"/>
              </xdr:cNvSpPr>
            </xdr:nvSpPr>
            <xdr:spPr bwMode="auto">
              <a:xfrm flipV="1">
                <a:off x="765" y="181"/>
                <a:ext cx="7" cy="8"/>
              </a:xfrm>
              <a:prstGeom prst="line">
                <a:avLst/>
              </a:prstGeom>
              <a:noFill/>
              <a:ln w="9525">
                <a:solidFill>
                  <a:srgbClr val="003366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97" name="Line 86">
                <a:extLst>
                  <a:ext uri="{FF2B5EF4-FFF2-40B4-BE49-F238E27FC236}">
                    <a16:creationId xmlns:a16="http://schemas.microsoft.com/office/drawing/2014/main" id="{00000000-0008-0000-0100-000061000000}"/>
                  </a:ext>
                </a:extLst>
              </xdr:cNvPr>
              <xdr:cNvSpPr>
                <a:spLocks noChangeShapeType="1"/>
              </xdr:cNvSpPr>
            </xdr:nvSpPr>
            <xdr:spPr bwMode="auto">
              <a:xfrm flipV="1">
                <a:off x="770" y="181"/>
                <a:ext cx="7" cy="8"/>
              </a:xfrm>
              <a:prstGeom prst="line">
                <a:avLst/>
              </a:prstGeom>
              <a:noFill/>
              <a:ln w="9525">
                <a:solidFill>
                  <a:srgbClr val="003366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98" name="Rectangle 87">
                <a:extLst>
                  <a:ext uri="{FF2B5EF4-FFF2-40B4-BE49-F238E27FC236}">
                    <a16:creationId xmlns:a16="http://schemas.microsoft.com/office/drawing/2014/main" id="{00000000-0008-0000-0100-000062000000}"/>
                  </a:ext>
                </a:extLst>
              </xdr:cNvPr>
              <xdr:cNvSpPr>
                <a:spLocks noChangeArrowheads="1"/>
              </xdr:cNvSpPr>
            </xdr:nvSpPr>
            <xdr:spPr bwMode="auto">
              <a:xfrm>
                <a:off x="761" y="181"/>
                <a:ext cx="16" cy="9"/>
              </a:xfrm>
              <a:prstGeom prst="rect">
                <a:avLst/>
              </a:prstGeom>
              <a:noFill/>
              <a:ln w="9525">
                <a:solidFill>
                  <a:srgbClr val="003366"/>
                </a:solidFill>
                <a:miter lim="800000"/>
                <a:headEnd/>
                <a:tailEnd/>
              </a:ln>
            </xdr:spPr>
          </xdr:sp>
        </xdr:grpSp>
        <xdr:sp macro="" textlink="">
          <xdr:nvSpPr>
            <xdr:cNvPr id="94" name="Text Box 88">
              <a:extLst>
                <a:ext uri="{FF2B5EF4-FFF2-40B4-BE49-F238E27FC236}">
                  <a16:creationId xmlns:a16="http://schemas.microsoft.com/office/drawing/2014/main" id="{00000000-0008-0000-0100-00005E00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1105" y="397"/>
              <a:ext cx="61" cy="28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  <xdr:txBody>
            <a:bodyPr vertOverflow="clip" wrap="square" lIns="91440" tIns="45720" rIns="91440" bIns="45720" anchor="t" upright="1"/>
            <a:lstStyle/>
            <a:p>
              <a:pPr algn="l" rtl="0">
                <a:defRPr sz="1000"/>
              </a:pPr>
              <a:r>
                <a:rPr lang="de-CH" sz="1000" b="0" i="0" u="none" strike="noStrike" baseline="0">
                  <a:solidFill>
                    <a:srgbClr val="003366"/>
                  </a:solidFill>
                  <a:latin typeface="Arial" panose="020B0604020202020204" pitchFamily="34" charset="0"/>
                  <a:cs typeface="Arial" panose="020B0604020202020204" pitchFamily="34" charset="0"/>
                </a:rPr>
                <a:t>LCE 2</a:t>
              </a:r>
              <a:endParaRPr lang="de-CH" sz="1000" b="0" i="0" u="none" strike="noStrike" baseline="0">
                <a:solidFill>
                  <a:srgbClr val="000000"/>
                </a:solidFill>
                <a:latin typeface="Arial" panose="020B0604020202020204" pitchFamily="34" charset="0"/>
                <a:cs typeface="Arial" panose="020B0604020202020204" pitchFamily="34" charset="0"/>
              </a:endParaRPr>
            </a:p>
            <a:p>
              <a:pPr algn="l" rtl="0">
                <a:defRPr sz="1000"/>
              </a:pPr>
              <a:endParaRPr lang="de-CH" sz="1000" b="0" i="0" u="none" strike="noStrike" baseline="0">
                <a:solidFill>
                  <a:srgbClr val="000000"/>
                </a:solidFill>
                <a:latin typeface="Arial" panose="020B0604020202020204" pitchFamily="34" charset="0"/>
                <a:cs typeface="Arial" panose="020B0604020202020204" pitchFamily="34" charset="0"/>
              </a:endParaRPr>
            </a:p>
          </xdr:txBody>
        </xdr:sp>
      </xdr:grpSp>
      <xdr:sp macro="" textlink="">
        <xdr:nvSpPr>
          <xdr:cNvPr id="91" name="Text Box 67">
            <a:extLst>
              <a:ext uri="{FF2B5EF4-FFF2-40B4-BE49-F238E27FC236}">
                <a16:creationId xmlns:a16="http://schemas.microsoft.com/office/drawing/2014/main" id="{00000000-0008-0000-0100-00005B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1585318" y="5403850"/>
            <a:ext cx="448827" cy="319839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de-CH" sz="1000" b="0" i="0" u="none" strike="noStrike" baseline="0">
                <a:solidFill>
                  <a:srgbClr val="003366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120</a:t>
            </a:r>
            <a:endParaRPr lang="de-CH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  <a:p>
            <a:pPr algn="l" rtl="0">
              <a:defRPr sz="1000"/>
            </a:pPr>
            <a:endParaRPr lang="de-CH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">
        <xdr:nvSpPr>
          <xdr:cNvPr id="92" name="Text Box 66">
            <a:extLst>
              <a:ext uri="{FF2B5EF4-FFF2-40B4-BE49-F238E27FC236}">
                <a16:creationId xmlns:a16="http://schemas.microsoft.com/office/drawing/2014/main" id="{00000000-0008-0000-0100-00005C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2559368" y="5675229"/>
            <a:ext cx="362882" cy="213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de-CH" sz="1000" b="0" i="0" u="none" strike="noStrike" baseline="0">
                <a:solidFill>
                  <a:srgbClr val="003366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30</a:t>
            </a:r>
          </a:p>
        </xdr:txBody>
      </xdr:sp>
    </xdr:grpSp>
    <xdr:clientData fLocksWithSheet="0"/>
  </xdr:twoCellAnchor>
  <xdr:twoCellAnchor>
    <xdr:from>
      <xdr:col>15</xdr:col>
      <xdr:colOff>1206321</xdr:colOff>
      <xdr:row>28</xdr:row>
      <xdr:rowOff>37785</xdr:rowOff>
    </xdr:from>
    <xdr:to>
      <xdr:col>15</xdr:col>
      <xdr:colOff>1603039</xdr:colOff>
      <xdr:row>28</xdr:row>
      <xdr:rowOff>404424</xdr:rowOff>
    </xdr:to>
    <xdr:grpSp>
      <xdr:nvGrpSpPr>
        <xdr:cNvPr id="101" name="Gruppieren 1">
          <a:extLst>
            <a:ext uri="{FF2B5EF4-FFF2-40B4-BE49-F238E27FC236}">
              <a16:creationId xmlns:a16="http://schemas.microsoft.com/office/drawing/2014/main" id="{00000000-0008-0000-0100-000065000000}"/>
            </a:ext>
          </a:extLst>
        </xdr:cNvPr>
        <xdr:cNvGrpSpPr/>
      </xdr:nvGrpSpPr>
      <xdr:grpSpPr>
        <a:xfrm>
          <a:off x="13512621" y="8400735"/>
          <a:ext cx="396718" cy="366639"/>
          <a:chOff x="10785475" y="1715558"/>
          <a:chExt cx="536189" cy="364672"/>
        </a:xfrm>
      </xdr:grpSpPr>
      <xdr:sp macro="" textlink="">
        <xdr:nvSpPr>
          <xdr:cNvPr id="102" name="Text Box 750">
            <a:extLst>
              <a:ext uri="{FF2B5EF4-FFF2-40B4-BE49-F238E27FC236}">
                <a16:creationId xmlns:a16="http://schemas.microsoft.com/office/drawing/2014/main" id="{00000000-0008-0000-0100-000066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796010" y="1889183"/>
            <a:ext cx="525654" cy="19104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de-CH" sz="1000" b="0" i="0" u="none" strike="noStrike" baseline="0">
                <a:solidFill>
                  <a:srgbClr val="003366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CT</a:t>
            </a:r>
            <a:endParaRPr lang="de-CH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  <a:p>
            <a:pPr algn="l" rtl="0">
              <a:defRPr sz="1000"/>
            </a:pPr>
            <a:endParaRPr lang="de-CH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">
        <xdr:nvSpPr>
          <xdr:cNvPr id="103" name="Rectangle 163">
            <a:extLst>
              <a:ext uri="{FF2B5EF4-FFF2-40B4-BE49-F238E27FC236}">
                <a16:creationId xmlns:a16="http://schemas.microsoft.com/office/drawing/2014/main" id="{00000000-0008-0000-0100-000067000000}"/>
              </a:ext>
            </a:extLst>
          </xdr:cNvPr>
          <xdr:cNvSpPr>
            <a:spLocks noChangeArrowheads="1"/>
          </xdr:cNvSpPr>
        </xdr:nvSpPr>
        <xdr:spPr bwMode="auto">
          <a:xfrm>
            <a:off x="10785475" y="1715558"/>
            <a:ext cx="97313" cy="214841"/>
          </a:xfrm>
          <a:prstGeom prst="rect">
            <a:avLst/>
          </a:prstGeom>
          <a:solidFill>
            <a:srgbClr val="558ED5"/>
          </a:solidFill>
          <a:ln w="9525">
            <a:solidFill>
              <a:srgbClr val="003366"/>
            </a:solidFill>
            <a:miter lim="800000"/>
            <a:headEnd/>
            <a:tailEnd/>
          </a:ln>
        </xdr:spPr>
      </xdr:sp>
    </xdr:grpSp>
    <xdr:clientData fLocksWithSheet="0"/>
  </xdr:twoCellAnchor>
  <xdr:twoCellAnchor>
    <xdr:from>
      <xdr:col>15</xdr:col>
      <xdr:colOff>1196712</xdr:colOff>
      <xdr:row>28</xdr:row>
      <xdr:rowOff>514669</xdr:rowOff>
    </xdr:from>
    <xdr:to>
      <xdr:col>15</xdr:col>
      <xdr:colOff>1528977</xdr:colOff>
      <xdr:row>29</xdr:row>
      <xdr:rowOff>290763</xdr:rowOff>
    </xdr:to>
    <xdr:grpSp>
      <xdr:nvGrpSpPr>
        <xdr:cNvPr id="104" name="Gruppieren 280">
          <a:extLst>
            <a:ext uri="{FF2B5EF4-FFF2-40B4-BE49-F238E27FC236}">
              <a16:creationId xmlns:a16="http://schemas.microsoft.com/office/drawing/2014/main" id="{00000000-0008-0000-0100-000068000000}"/>
            </a:ext>
          </a:extLst>
        </xdr:cNvPr>
        <xdr:cNvGrpSpPr>
          <a:grpSpLocks/>
        </xdr:cNvGrpSpPr>
      </xdr:nvGrpSpPr>
      <xdr:grpSpPr bwMode="auto">
        <a:xfrm>
          <a:off x="13503012" y="8877619"/>
          <a:ext cx="332265" cy="347594"/>
          <a:chOff x="10337800" y="2146300"/>
          <a:chExt cx="159820" cy="353328"/>
        </a:xfrm>
      </xdr:grpSpPr>
      <xdr:sp macro="" textlink="">
        <xdr:nvSpPr>
          <xdr:cNvPr id="105" name="Text Box 165">
            <a:extLst>
              <a:ext uri="{FF2B5EF4-FFF2-40B4-BE49-F238E27FC236}">
                <a16:creationId xmlns:a16="http://schemas.microsoft.com/office/drawing/2014/main" id="{00000000-0008-0000-0100-000069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352539" y="2261077"/>
            <a:ext cx="145081" cy="238551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de-CH" sz="1000" b="0" i="0" u="none" strike="noStrike" baseline="0">
                <a:solidFill>
                  <a:srgbClr val="003366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E</a:t>
            </a:r>
            <a:endParaRPr lang="de-CH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  <a:p>
            <a:pPr algn="l" rtl="0">
              <a:defRPr sz="1000"/>
            </a:pPr>
            <a:endParaRPr lang="de-CH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">
        <xdr:nvSpPr>
          <xdr:cNvPr id="106" name="Rectangle 163">
            <a:extLst>
              <a:ext uri="{FF2B5EF4-FFF2-40B4-BE49-F238E27FC236}">
                <a16:creationId xmlns:a16="http://schemas.microsoft.com/office/drawing/2014/main" id="{00000000-0008-0000-0100-00006A000000}"/>
              </a:ext>
            </a:extLst>
          </xdr:cNvPr>
          <xdr:cNvSpPr>
            <a:spLocks noChangeArrowheads="1"/>
          </xdr:cNvSpPr>
        </xdr:nvSpPr>
        <xdr:spPr bwMode="auto">
          <a:xfrm flipV="1">
            <a:off x="10337800" y="2146300"/>
            <a:ext cx="51948" cy="146376"/>
          </a:xfrm>
          <a:prstGeom prst="rect">
            <a:avLst/>
          </a:prstGeom>
          <a:noFill/>
          <a:ln w="9525">
            <a:solidFill>
              <a:srgbClr val="003366"/>
            </a:solidFill>
            <a:miter lim="800000"/>
            <a:headEnd/>
            <a:tailEnd/>
          </a:ln>
        </xdr:spPr>
      </xdr:sp>
    </xdr:grpSp>
    <xdr:clientData fLocksWithSheet="0"/>
  </xdr:twoCellAnchor>
  <xdr:twoCellAnchor>
    <xdr:from>
      <xdr:col>13</xdr:col>
      <xdr:colOff>940314</xdr:colOff>
      <xdr:row>63</xdr:row>
      <xdr:rowOff>144416</xdr:rowOff>
    </xdr:from>
    <xdr:to>
      <xdr:col>15</xdr:col>
      <xdr:colOff>2108807</xdr:colOff>
      <xdr:row>65</xdr:row>
      <xdr:rowOff>117101</xdr:rowOff>
    </xdr:to>
    <xdr:grpSp>
      <xdr:nvGrpSpPr>
        <xdr:cNvPr id="107" name="Gruppieren 284">
          <a:extLst>
            <a:ext uri="{FF2B5EF4-FFF2-40B4-BE49-F238E27FC236}">
              <a16:creationId xmlns:a16="http://schemas.microsoft.com/office/drawing/2014/main" id="{00000000-0008-0000-0100-00006B000000}"/>
            </a:ext>
          </a:extLst>
        </xdr:cNvPr>
        <xdr:cNvGrpSpPr>
          <a:grpSpLocks/>
        </xdr:cNvGrpSpPr>
      </xdr:nvGrpSpPr>
      <xdr:grpSpPr bwMode="auto">
        <a:xfrm>
          <a:off x="10741539" y="17994266"/>
          <a:ext cx="3673568" cy="353685"/>
          <a:chOff x="15797185" y="3660775"/>
          <a:chExt cx="2539405" cy="361950"/>
        </a:xfrm>
      </xdr:grpSpPr>
      <xdr:grpSp>
        <xdr:nvGrpSpPr>
          <xdr:cNvPr id="108" name="Gruppieren 273">
            <a:extLst>
              <a:ext uri="{FF2B5EF4-FFF2-40B4-BE49-F238E27FC236}">
                <a16:creationId xmlns:a16="http://schemas.microsoft.com/office/drawing/2014/main" id="{00000000-0008-0000-0100-00006C000000}"/>
              </a:ext>
            </a:extLst>
          </xdr:cNvPr>
          <xdr:cNvGrpSpPr>
            <a:grpSpLocks/>
          </xdr:cNvGrpSpPr>
        </xdr:nvGrpSpPr>
        <xdr:grpSpPr bwMode="auto">
          <a:xfrm>
            <a:off x="15797185" y="3660775"/>
            <a:ext cx="2055085" cy="361950"/>
            <a:chOff x="9980585" y="5286375"/>
            <a:chExt cx="2055085" cy="361950"/>
          </a:xfrm>
        </xdr:grpSpPr>
        <xdr:sp macro="" textlink="">
          <xdr:nvSpPr>
            <xdr:cNvPr id="112" name="Text Box 69">
              <a:extLst>
                <a:ext uri="{FF2B5EF4-FFF2-40B4-BE49-F238E27FC236}">
                  <a16:creationId xmlns:a16="http://schemas.microsoft.com/office/drawing/2014/main" id="{00000000-0008-0000-0100-00007000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10969717" y="5374417"/>
              <a:ext cx="485055" cy="273908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  <xdr:txBody>
            <a:bodyPr vertOverflow="clip" wrap="square" lIns="91440" tIns="45720" rIns="91440" bIns="45720" anchor="t" upright="1"/>
            <a:lstStyle/>
            <a:p>
              <a:pPr algn="l" rtl="0">
                <a:defRPr sz="1000"/>
              </a:pPr>
              <a:r>
                <a:rPr lang="de-CH" sz="1000" b="0" i="0" u="none" strike="noStrike" baseline="0">
                  <a:solidFill>
                    <a:srgbClr val="003366"/>
                  </a:solidFill>
                  <a:latin typeface="Kl Bliss Regular"/>
                </a:rPr>
                <a:t>120</a:t>
              </a:r>
              <a:endParaRPr lang="de-CH" sz="1200" b="0" i="0" u="none" strike="noStrike" baseline="0">
                <a:solidFill>
                  <a:srgbClr val="000000"/>
                </a:solidFill>
                <a:latin typeface="Times New Roman"/>
                <a:cs typeface="Times New Roman"/>
              </a:endParaRPr>
            </a:p>
            <a:p>
              <a:pPr algn="l" rtl="0">
                <a:defRPr sz="1000"/>
              </a:pPr>
              <a:endParaRPr lang="de-CH" sz="1200" b="0" i="0" u="none" strike="noStrike" baseline="0">
                <a:solidFill>
                  <a:srgbClr val="000000"/>
                </a:solidFill>
                <a:latin typeface="Times New Roman"/>
                <a:cs typeface="Times New Roman"/>
              </a:endParaRPr>
            </a:p>
          </xdr:txBody>
        </xdr:sp>
        <xdr:sp macro="" textlink="">
          <xdr:nvSpPr>
            <xdr:cNvPr id="113" name="Line 157">
              <a:extLst>
                <a:ext uri="{FF2B5EF4-FFF2-40B4-BE49-F238E27FC236}">
                  <a16:creationId xmlns:a16="http://schemas.microsoft.com/office/drawing/2014/main" id="{00000000-0008-0000-0100-00007100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10385425" y="5410200"/>
              <a:ext cx="1650245" cy="0"/>
            </a:xfrm>
            <a:prstGeom prst="line">
              <a:avLst/>
            </a:prstGeom>
            <a:noFill/>
            <a:ln w="9525">
              <a:solidFill>
                <a:srgbClr val="003366"/>
              </a:solidFill>
              <a:round/>
              <a:headEnd/>
              <a:tailEnd/>
            </a:ln>
          </xdr:spPr>
        </xdr:sp>
        <xdr:grpSp>
          <xdr:nvGrpSpPr>
            <xdr:cNvPr id="114" name="Group 70">
              <a:extLst>
                <a:ext uri="{FF2B5EF4-FFF2-40B4-BE49-F238E27FC236}">
                  <a16:creationId xmlns:a16="http://schemas.microsoft.com/office/drawing/2014/main" id="{00000000-0008-0000-0100-000072000000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9980585" y="5286375"/>
              <a:ext cx="539655" cy="276225"/>
              <a:chOff x="1168" y="339"/>
              <a:chExt cx="52" cy="29"/>
            </a:xfrm>
          </xdr:grpSpPr>
          <xdr:sp macro="" textlink="">
            <xdr:nvSpPr>
              <xdr:cNvPr id="115" name="Line 71">
                <a:extLst>
                  <a:ext uri="{FF2B5EF4-FFF2-40B4-BE49-F238E27FC236}">
                    <a16:creationId xmlns:a16="http://schemas.microsoft.com/office/drawing/2014/main" id="{00000000-0008-0000-0100-000073000000}"/>
                  </a:ext>
                </a:extLst>
              </xdr:cNvPr>
              <xdr:cNvSpPr>
                <a:spLocks noChangeShapeType="1"/>
              </xdr:cNvSpPr>
            </xdr:nvSpPr>
            <xdr:spPr bwMode="auto">
              <a:xfrm flipV="1">
                <a:off x="1211" y="347"/>
                <a:ext cx="9" cy="10"/>
              </a:xfrm>
              <a:prstGeom prst="line">
                <a:avLst/>
              </a:prstGeom>
              <a:noFill/>
              <a:ln w="9525">
                <a:solidFill>
                  <a:srgbClr val="003366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116" name="Text Box 72">
                <a:extLst>
                  <a:ext uri="{FF2B5EF4-FFF2-40B4-BE49-F238E27FC236}">
                    <a16:creationId xmlns:a16="http://schemas.microsoft.com/office/drawing/2014/main" id="{00000000-0008-0000-0100-000074000000}"/>
                  </a:ext>
                </a:extLst>
              </xdr:cNvPr>
              <xdr:cNvSpPr txBox="1">
                <a:spLocks noChangeArrowheads="1"/>
              </xdr:cNvSpPr>
            </xdr:nvSpPr>
            <xdr:spPr bwMode="auto">
              <a:xfrm>
                <a:off x="1168" y="339"/>
                <a:ext cx="51" cy="29"/>
              </a:xfrm>
              <a:prstGeom prst="rect">
                <a:avLst/>
              </a:prstGeom>
              <a:noFill/>
              <a:ln w="9525">
                <a:noFill/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anchor="t" upright="1"/>
              <a:lstStyle/>
              <a:p>
                <a:pPr algn="l" rtl="0">
                  <a:defRPr sz="1000"/>
                </a:pPr>
                <a:r>
                  <a:rPr lang="de-CH" sz="1000" b="0" i="0" u="none" strike="noStrike" baseline="0">
                    <a:solidFill>
                      <a:srgbClr val="003366"/>
                    </a:solidFill>
                    <a:latin typeface="Kl Bliss Regular"/>
                  </a:rPr>
                  <a:t>BLS 2</a:t>
                </a:r>
                <a:endParaRPr lang="de-CH" sz="1200" b="0" i="0" u="none" strike="noStrike" baseline="0">
                  <a:solidFill>
                    <a:srgbClr val="000000"/>
                  </a:solidFill>
                  <a:latin typeface="Times New Roman"/>
                  <a:cs typeface="Times New Roman"/>
                </a:endParaRPr>
              </a:p>
              <a:p>
                <a:pPr algn="l" rtl="0">
                  <a:defRPr sz="1000"/>
                </a:pPr>
                <a:endParaRPr lang="de-CH" sz="1200" b="0" i="0" u="none" strike="noStrike" baseline="0">
                  <a:solidFill>
                    <a:srgbClr val="000000"/>
                  </a:solidFill>
                  <a:latin typeface="Times New Roman"/>
                  <a:cs typeface="Times New Roman"/>
                </a:endParaRPr>
              </a:p>
            </xdr:txBody>
          </xdr:sp>
        </xdr:grpSp>
      </xdr:grpSp>
      <xdr:grpSp>
        <xdr:nvGrpSpPr>
          <xdr:cNvPr id="109" name="Gruppieren 281">
            <a:extLst>
              <a:ext uri="{FF2B5EF4-FFF2-40B4-BE49-F238E27FC236}">
                <a16:creationId xmlns:a16="http://schemas.microsoft.com/office/drawing/2014/main" id="{00000000-0008-0000-0100-00006D000000}"/>
              </a:ext>
            </a:extLst>
          </xdr:cNvPr>
          <xdr:cNvGrpSpPr>
            <a:grpSpLocks/>
          </xdr:cNvGrpSpPr>
        </xdr:nvGrpSpPr>
        <xdr:grpSpPr bwMode="auto">
          <a:xfrm>
            <a:off x="17754600" y="3670300"/>
            <a:ext cx="581990" cy="276225"/>
            <a:chOff x="10337800" y="2120900"/>
            <a:chExt cx="581990" cy="276225"/>
          </a:xfrm>
        </xdr:grpSpPr>
        <xdr:sp macro="" textlink="">
          <xdr:nvSpPr>
            <xdr:cNvPr id="110" name="Text Box 165">
              <a:extLst>
                <a:ext uri="{FF2B5EF4-FFF2-40B4-BE49-F238E27FC236}">
                  <a16:creationId xmlns:a16="http://schemas.microsoft.com/office/drawing/2014/main" id="{00000000-0008-0000-0100-00006E00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10434735" y="2121158"/>
              <a:ext cx="485055" cy="273908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  <xdr:txBody>
            <a:bodyPr vertOverflow="clip" wrap="square" lIns="91440" tIns="45720" rIns="91440" bIns="45720" anchor="t" upright="1"/>
            <a:lstStyle/>
            <a:p>
              <a:pPr algn="l" rtl="0">
                <a:defRPr sz="1000"/>
              </a:pPr>
              <a:r>
                <a:rPr lang="de-CH" sz="1000" b="0" i="0" u="none" strike="noStrike" baseline="0">
                  <a:solidFill>
                    <a:srgbClr val="003366"/>
                  </a:solidFill>
                  <a:latin typeface="Kl Bliss Regular"/>
                </a:rPr>
                <a:t>E</a:t>
              </a:r>
              <a:endParaRPr lang="de-CH" sz="1200" b="0" i="0" u="none" strike="noStrike" baseline="0">
                <a:solidFill>
                  <a:srgbClr val="000000"/>
                </a:solidFill>
                <a:latin typeface="Times New Roman"/>
                <a:cs typeface="Times New Roman"/>
              </a:endParaRPr>
            </a:p>
            <a:p>
              <a:pPr algn="l" rtl="0">
                <a:defRPr sz="1000"/>
              </a:pPr>
              <a:endParaRPr lang="de-CH" sz="1200" b="0" i="0" u="none" strike="noStrike" baseline="0">
                <a:solidFill>
                  <a:srgbClr val="000000"/>
                </a:solidFill>
                <a:latin typeface="Times New Roman"/>
                <a:cs typeface="Times New Roman"/>
              </a:endParaRPr>
            </a:p>
          </xdr:txBody>
        </xdr:sp>
        <xdr:sp macro="" textlink="">
          <xdr:nvSpPr>
            <xdr:cNvPr id="111" name="Rectangle 163">
              <a:extLst>
                <a:ext uri="{FF2B5EF4-FFF2-40B4-BE49-F238E27FC236}">
                  <a16:creationId xmlns:a16="http://schemas.microsoft.com/office/drawing/2014/main" id="{00000000-0008-0000-0100-00006F000000}"/>
                </a:ext>
              </a:extLst>
            </xdr:cNvPr>
            <xdr:cNvSpPr>
              <a:spLocks noChangeArrowheads="1"/>
            </xdr:cNvSpPr>
          </xdr:nvSpPr>
          <xdr:spPr bwMode="auto">
            <a:xfrm flipV="1">
              <a:off x="10337800" y="2146300"/>
              <a:ext cx="101824" cy="177800"/>
            </a:xfrm>
            <a:prstGeom prst="rect">
              <a:avLst/>
            </a:prstGeom>
            <a:noFill/>
            <a:ln w="9525">
              <a:solidFill>
                <a:srgbClr val="003366"/>
              </a:solidFill>
              <a:miter lim="800000"/>
              <a:headEnd/>
              <a:tailEnd/>
            </a:ln>
          </xdr:spPr>
        </xdr:sp>
      </xdr:grpSp>
    </xdr:grpSp>
    <xdr:clientData fLocksWithSheet="0"/>
  </xdr:twoCellAnchor>
  <xdr:twoCellAnchor>
    <xdr:from>
      <xdr:col>13</xdr:col>
      <xdr:colOff>940300</xdr:colOff>
      <xdr:row>66</xdr:row>
      <xdr:rowOff>139235</xdr:rowOff>
    </xdr:from>
    <xdr:to>
      <xdr:col>15</xdr:col>
      <xdr:colOff>2104031</xdr:colOff>
      <xdr:row>68</xdr:row>
      <xdr:rowOff>121164</xdr:rowOff>
    </xdr:to>
    <xdr:grpSp>
      <xdr:nvGrpSpPr>
        <xdr:cNvPr id="117" name="Gruppieren 285">
          <a:extLst>
            <a:ext uri="{FF2B5EF4-FFF2-40B4-BE49-F238E27FC236}">
              <a16:creationId xmlns:a16="http://schemas.microsoft.com/office/drawing/2014/main" id="{00000000-0008-0000-0100-000075000000}"/>
            </a:ext>
          </a:extLst>
        </xdr:cNvPr>
        <xdr:cNvGrpSpPr>
          <a:grpSpLocks/>
        </xdr:cNvGrpSpPr>
      </xdr:nvGrpSpPr>
      <xdr:grpSpPr bwMode="auto">
        <a:xfrm>
          <a:off x="10741525" y="18560585"/>
          <a:ext cx="3668806" cy="372454"/>
          <a:chOff x="15797185" y="3644901"/>
          <a:chExt cx="2539405" cy="377824"/>
        </a:xfrm>
      </xdr:grpSpPr>
      <xdr:grpSp>
        <xdr:nvGrpSpPr>
          <xdr:cNvPr id="118" name="Gruppieren 286">
            <a:extLst>
              <a:ext uri="{FF2B5EF4-FFF2-40B4-BE49-F238E27FC236}">
                <a16:creationId xmlns:a16="http://schemas.microsoft.com/office/drawing/2014/main" id="{00000000-0008-0000-0100-000076000000}"/>
              </a:ext>
            </a:extLst>
          </xdr:cNvPr>
          <xdr:cNvGrpSpPr>
            <a:grpSpLocks/>
          </xdr:cNvGrpSpPr>
        </xdr:nvGrpSpPr>
        <xdr:grpSpPr bwMode="auto">
          <a:xfrm>
            <a:off x="15797185" y="3660775"/>
            <a:ext cx="2055085" cy="361950"/>
            <a:chOff x="9980585" y="5286375"/>
            <a:chExt cx="2055085" cy="361950"/>
          </a:xfrm>
        </xdr:grpSpPr>
        <xdr:sp macro="" textlink="">
          <xdr:nvSpPr>
            <xdr:cNvPr id="122" name="Text Box 69">
              <a:extLst>
                <a:ext uri="{FF2B5EF4-FFF2-40B4-BE49-F238E27FC236}">
                  <a16:creationId xmlns:a16="http://schemas.microsoft.com/office/drawing/2014/main" id="{00000000-0008-0000-0100-00007A00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10969717" y="5377066"/>
              <a:ext cx="485055" cy="271259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  <xdr:txBody>
            <a:bodyPr vertOverflow="clip" wrap="square" lIns="91440" tIns="45720" rIns="91440" bIns="45720" anchor="t" upright="1"/>
            <a:lstStyle/>
            <a:p>
              <a:pPr algn="l" rtl="0">
                <a:defRPr sz="1000"/>
              </a:pPr>
              <a:r>
                <a:rPr lang="de-CH" sz="1000" b="0" i="0" u="none" strike="noStrike" baseline="0">
                  <a:solidFill>
                    <a:srgbClr val="003366"/>
                  </a:solidFill>
                  <a:latin typeface="Kl Bliss Regular"/>
                </a:rPr>
                <a:t>120</a:t>
              </a:r>
              <a:endParaRPr lang="de-CH" sz="1200" b="0" i="0" u="none" strike="noStrike" baseline="0">
                <a:solidFill>
                  <a:srgbClr val="000000"/>
                </a:solidFill>
                <a:latin typeface="Times New Roman"/>
                <a:cs typeface="Times New Roman"/>
              </a:endParaRPr>
            </a:p>
            <a:p>
              <a:pPr algn="l" rtl="0">
                <a:defRPr sz="1000"/>
              </a:pPr>
              <a:endParaRPr lang="de-CH" sz="1200" b="0" i="0" u="none" strike="noStrike" baseline="0">
                <a:solidFill>
                  <a:srgbClr val="000000"/>
                </a:solidFill>
                <a:latin typeface="Times New Roman"/>
                <a:cs typeface="Times New Roman"/>
              </a:endParaRPr>
            </a:p>
          </xdr:txBody>
        </xdr:sp>
        <xdr:sp macro="" textlink="">
          <xdr:nvSpPr>
            <xdr:cNvPr id="123" name="Line 157">
              <a:extLst>
                <a:ext uri="{FF2B5EF4-FFF2-40B4-BE49-F238E27FC236}">
                  <a16:creationId xmlns:a16="http://schemas.microsoft.com/office/drawing/2014/main" id="{00000000-0008-0000-0100-00007B00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10385425" y="5410200"/>
              <a:ext cx="1650245" cy="0"/>
            </a:xfrm>
            <a:prstGeom prst="line">
              <a:avLst/>
            </a:prstGeom>
            <a:noFill/>
            <a:ln w="9525">
              <a:solidFill>
                <a:srgbClr val="003366"/>
              </a:solidFill>
              <a:round/>
              <a:headEnd/>
              <a:tailEnd/>
            </a:ln>
          </xdr:spPr>
        </xdr:sp>
        <xdr:grpSp>
          <xdr:nvGrpSpPr>
            <xdr:cNvPr id="124" name="Group 70">
              <a:extLst>
                <a:ext uri="{FF2B5EF4-FFF2-40B4-BE49-F238E27FC236}">
                  <a16:creationId xmlns:a16="http://schemas.microsoft.com/office/drawing/2014/main" id="{00000000-0008-0000-0100-00007C000000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9980585" y="5286375"/>
              <a:ext cx="539655" cy="276225"/>
              <a:chOff x="1168" y="339"/>
              <a:chExt cx="52" cy="29"/>
            </a:xfrm>
          </xdr:grpSpPr>
          <xdr:sp macro="" textlink="">
            <xdr:nvSpPr>
              <xdr:cNvPr id="125" name="Line 71">
                <a:extLst>
                  <a:ext uri="{FF2B5EF4-FFF2-40B4-BE49-F238E27FC236}">
                    <a16:creationId xmlns:a16="http://schemas.microsoft.com/office/drawing/2014/main" id="{00000000-0008-0000-0100-00007D000000}"/>
                  </a:ext>
                </a:extLst>
              </xdr:cNvPr>
              <xdr:cNvSpPr>
                <a:spLocks noChangeShapeType="1"/>
              </xdr:cNvSpPr>
            </xdr:nvSpPr>
            <xdr:spPr bwMode="auto">
              <a:xfrm flipV="1">
                <a:off x="1211" y="347"/>
                <a:ext cx="9" cy="10"/>
              </a:xfrm>
              <a:prstGeom prst="line">
                <a:avLst/>
              </a:prstGeom>
              <a:noFill/>
              <a:ln w="9525">
                <a:solidFill>
                  <a:srgbClr val="003366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126" name="Text Box 72">
                <a:extLst>
                  <a:ext uri="{FF2B5EF4-FFF2-40B4-BE49-F238E27FC236}">
                    <a16:creationId xmlns:a16="http://schemas.microsoft.com/office/drawing/2014/main" id="{00000000-0008-0000-0100-00007E000000}"/>
                  </a:ext>
                </a:extLst>
              </xdr:cNvPr>
              <xdr:cNvSpPr txBox="1">
                <a:spLocks noChangeArrowheads="1"/>
              </xdr:cNvSpPr>
            </xdr:nvSpPr>
            <xdr:spPr bwMode="auto">
              <a:xfrm>
                <a:off x="1168" y="339"/>
                <a:ext cx="51" cy="23"/>
              </a:xfrm>
              <a:prstGeom prst="rect">
                <a:avLst/>
              </a:prstGeom>
              <a:noFill/>
              <a:ln w="9525">
                <a:noFill/>
                <a:miter lim="800000"/>
                <a:headEnd/>
                <a:tailEnd/>
              </a:ln>
            </xdr:spPr>
            <xdr:txBody>
              <a:bodyPr vertOverflow="clip" wrap="square" lIns="91440" tIns="45720" rIns="91440" bIns="45720" anchor="t" upright="1"/>
              <a:lstStyle/>
              <a:p>
                <a:pPr algn="l" rtl="0">
                  <a:defRPr sz="1000"/>
                </a:pPr>
                <a:r>
                  <a:rPr lang="de-CH" sz="1000" b="0" i="0" u="none" strike="noStrike" baseline="0">
                    <a:solidFill>
                      <a:srgbClr val="003366"/>
                    </a:solidFill>
                    <a:latin typeface="Kl Bliss Regular"/>
                  </a:rPr>
                  <a:t>BLS 2</a:t>
                </a:r>
                <a:endParaRPr lang="de-CH" sz="1200" b="0" i="0" u="none" strike="noStrike" baseline="0">
                  <a:solidFill>
                    <a:srgbClr val="000000"/>
                  </a:solidFill>
                  <a:latin typeface="Times New Roman"/>
                  <a:cs typeface="Times New Roman"/>
                </a:endParaRPr>
              </a:p>
              <a:p>
                <a:pPr algn="l" rtl="0">
                  <a:defRPr sz="1000"/>
                </a:pPr>
                <a:endParaRPr lang="de-CH" sz="1200" b="0" i="0" u="none" strike="noStrike" baseline="0">
                  <a:solidFill>
                    <a:srgbClr val="000000"/>
                  </a:solidFill>
                  <a:latin typeface="Times New Roman"/>
                  <a:cs typeface="Times New Roman"/>
                </a:endParaRPr>
              </a:p>
            </xdr:txBody>
          </xdr:sp>
        </xdr:grpSp>
      </xdr:grpSp>
      <xdr:grpSp>
        <xdr:nvGrpSpPr>
          <xdr:cNvPr id="119" name="Gruppieren 287">
            <a:extLst>
              <a:ext uri="{FF2B5EF4-FFF2-40B4-BE49-F238E27FC236}">
                <a16:creationId xmlns:a16="http://schemas.microsoft.com/office/drawing/2014/main" id="{00000000-0008-0000-0100-000077000000}"/>
              </a:ext>
            </a:extLst>
          </xdr:cNvPr>
          <xdr:cNvGrpSpPr>
            <a:grpSpLocks/>
          </xdr:cNvGrpSpPr>
        </xdr:nvGrpSpPr>
        <xdr:grpSpPr bwMode="auto">
          <a:xfrm>
            <a:off x="17792699" y="3644901"/>
            <a:ext cx="543891" cy="300321"/>
            <a:chOff x="10375899" y="2095501"/>
            <a:chExt cx="543891" cy="300321"/>
          </a:xfrm>
        </xdr:grpSpPr>
        <xdr:sp macro="" textlink="">
          <xdr:nvSpPr>
            <xdr:cNvPr id="120" name="Text Box 165">
              <a:extLst>
                <a:ext uri="{FF2B5EF4-FFF2-40B4-BE49-F238E27FC236}">
                  <a16:creationId xmlns:a16="http://schemas.microsoft.com/office/drawing/2014/main" id="{00000000-0008-0000-0100-00007800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10434735" y="2124563"/>
              <a:ext cx="485055" cy="271259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  <xdr:txBody>
            <a:bodyPr vertOverflow="clip" wrap="square" lIns="91440" tIns="45720" rIns="91440" bIns="45720" anchor="t" upright="1"/>
            <a:lstStyle/>
            <a:p>
              <a:pPr algn="l" rtl="0">
                <a:defRPr sz="1000"/>
              </a:pPr>
              <a:r>
                <a:rPr lang="de-CH" sz="1000" b="0" i="0" u="none" strike="noStrike" baseline="0">
                  <a:solidFill>
                    <a:srgbClr val="003366"/>
                  </a:solidFill>
                  <a:latin typeface="Kl Bliss Regular"/>
                </a:rPr>
                <a:t>CT</a:t>
              </a:r>
              <a:endParaRPr lang="de-CH" sz="1200" b="0" i="0" u="none" strike="noStrike" baseline="0">
                <a:solidFill>
                  <a:srgbClr val="000000"/>
                </a:solidFill>
                <a:latin typeface="Times New Roman"/>
                <a:cs typeface="Times New Roman"/>
              </a:endParaRPr>
            </a:p>
            <a:p>
              <a:pPr algn="l" rtl="0">
                <a:defRPr sz="1000"/>
              </a:pPr>
              <a:endParaRPr lang="de-CH" sz="1200" b="0" i="0" u="none" strike="noStrike" baseline="0">
                <a:solidFill>
                  <a:srgbClr val="000000"/>
                </a:solidFill>
                <a:latin typeface="Times New Roman"/>
                <a:cs typeface="Times New Roman"/>
              </a:endParaRPr>
            </a:p>
          </xdr:txBody>
        </xdr:sp>
        <xdr:sp macro="" textlink="">
          <xdr:nvSpPr>
            <xdr:cNvPr id="121" name="Rectangle 163">
              <a:extLst>
                <a:ext uri="{FF2B5EF4-FFF2-40B4-BE49-F238E27FC236}">
                  <a16:creationId xmlns:a16="http://schemas.microsoft.com/office/drawing/2014/main" id="{00000000-0008-0000-0100-000079000000}"/>
                </a:ext>
              </a:extLst>
            </xdr:cNvPr>
            <xdr:cNvSpPr>
              <a:spLocks noChangeArrowheads="1"/>
            </xdr:cNvSpPr>
          </xdr:nvSpPr>
          <xdr:spPr bwMode="auto">
            <a:xfrm flipV="1">
              <a:off x="10375899" y="2095501"/>
              <a:ext cx="63724" cy="279400"/>
            </a:xfrm>
            <a:prstGeom prst="rect">
              <a:avLst/>
            </a:prstGeom>
            <a:solidFill>
              <a:srgbClr val="0070C0"/>
            </a:solidFill>
            <a:ln w="9525">
              <a:solidFill>
                <a:srgbClr val="003366"/>
              </a:solidFill>
              <a:miter lim="800000"/>
              <a:headEnd/>
              <a:tailEnd/>
            </a:ln>
          </xdr:spPr>
        </xdr:sp>
      </xdr:grpSp>
    </xdr:grpSp>
    <xdr:clientData fLocksWithSheet="0"/>
  </xdr:twoCellAnchor>
  <xdr:twoCellAnchor>
    <xdr:from>
      <xdr:col>13</xdr:col>
      <xdr:colOff>364400</xdr:colOff>
      <xdr:row>39</xdr:row>
      <xdr:rowOff>82432</xdr:rowOff>
    </xdr:from>
    <xdr:to>
      <xdr:col>15</xdr:col>
      <xdr:colOff>930322</xdr:colOff>
      <xdr:row>41</xdr:row>
      <xdr:rowOff>58490</xdr:rowOff>
    </xdr:to>
    <xdr:grpSp>
      <xdr:nvGrpSpPr>
        <xdr:cNvPr id="16400" name="Groupe 16399">
          <a:extLst>
            <a:ext uri="{FF2B5EF4-FFF2-40B4-BE49-F238E27FC236}">
              <a16:creationId xmlns:a16="http://schemas.microsoft.com/office/drawing/2014/main" id="{00000000-0008-0000-0100-000010400000}"/>
            </a:ext>
          </a:extLst>
        </xdr:cNvPr>
        <xdr:cNvGrpSpPr/>
      </xdr:nvGrpSpPr>
      <xdr:grpSpPr>
        <a:xfrm>
          <a:off x="10165625" y="12083932"/>
          <a:ext cx="3070997" cy="471358"/>
          <a:chOff x="9051957" y="12084404"/>
          <a:chExt cx="2797024" cy="466865"/>
        </a:xfrm>
      </xdr:grpSpPr>
      <xdr:sp macro="" textlink="">
        <xdr:nvSpPr>
          <xdr:cNvPr id="133" name="Text Box 102">
            <a:extLst>
              <a:ext uri="{FF2B5EF4-FFF2-40B4-BE49-F238E27FC236}">
                <a16:creationId xmlns:a16="http://schemas.microsoft.com/office/drawing/2014/main" id="{00000000-0008-0000-0100-000085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1337425" y="12155721"/>
            <a:ext cx="511556" cy="33226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de-CH" sz="1000" b="0" i="0" u="none" strike="noStrike" baseline="0">
                <a:solidFill>
                  <a:srgbClr val="003366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30</a:t>
            </a:r>
            <a:endParaRPr lang="de-CH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  <a:p>
            <a:pPr algn="l" rtl="0">
              <a:defRPr sz="1000"/>
            </a:pPr>
            <a:endParaRPr lang="de-CH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">
        <xdr:nvSpPr>
          <xdr:cNvPr id="134" name="Text Box 103">
            <a:extLst>
              <a:ext uri="{FF2B5EF4-FFF2-40B4-BE49-F238E27FC236}">
                <a16:creationId xmlns:a16="http://schemas.microsoft.com/office/drawing/2014/main" id="{00000000-0008-0000-0100-000086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9990158" y="12108255"/>
            <a:ext cx="848718" cy="31327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de-CH" sz="1000" b="0" i="0" u="none" strike="noStrike" baseline="0">
                <a:solidFill>
                  <a:srgbClr val="003366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120</a:t>
            </a:r>
            <a:endParaRPr lang="de-CH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  <a:p>
            <a:pPr algn="l" rtl="0">
              <a:defRPr sz="1000"/>
            </a:pPr>
            <a:endParaRPr lang="de-CH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grpSp>
        <xdr:nvGrpSpPr>
          <xdr:cNvPr id="16399" name="Groupe 16398">
            <a:extLst>
              <a:ext uri="{FF2B5EF4-FFF2-40B4-BE49-F238E27FC236}">
                <a16:creationId xmlns:a16="http://schemas.microsoft.com/office/drawing/2014/main" id="{00000000-0008-0000-0100-00000F400000}"/>
              </a:ext>
            </a:extLst>
          </xdr:cNvPr>
          <xdr:cNvGrpSpPr/>
        </xdr:nvGrpSpPr>
        <xdr:grpSpPr>
          <a:xfrm>
            <a:off x="9477357" y="12129679"/>
            <a:ext cx="1813651" cy="330017"/>
            <a:chOff x="9477357" y="12129679"/>
            <a:chExt cx="1813651" cy="330017"/>
          </a:xfrm>
        </xdr:grpSpPr>
        <xdr:grpSp>
          <xdr:nvGrpSpPr>
            <xdr:cNvPr id="137" name="Group 105">
              <a:extLst>
                <a:ext uri="{FF2B5EF4-FFF2-40B4-BE49-F238E27FC236}">
                  <a16:creationId xmlns:a16="http://schemas.microsoft.com/office/drawing/2014/main" id="{00000000-0008-0000-0100-000089000000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9477357" y="12129679"/>
              <a:ext cx="1806146" cy="330017"/>
              <a:chOff x="7265" y="4493"/>
              <a:chExt cx="1563" cy="285"/>
            </a:xfrm>
          </xdr:grpSpPr>
          <xdr:sp macro="" textlink="">
            <xdr:nvSpPr>
              <xdr:cNvPr id="139" name="Line 106">
                <a:extLst>
                  <a:ext uri="{FF2B5EF4-FFF2-40B4-BE49-F238E27FC236}">
                    <a16:creationId xmlns:a16="http://schemas.microsoft.com/office/drawing/2014/main" id="{00000000-0008-0000-0100-00008B000000}"/>
                  </a:ext>
                </a:extLst>
              </xdr:cNvPr>
              <xdr:cNvSpPr>
                <a:spLocks noChangeShapeType="1"/>
              </xdr:cNvSpPr>
            </xdr:nvSpPr>
            <xdr:spPr bwMode="auto">
              <a:xfrm>
                <a:off x="7265" y="4493"/>
                <a:ext cx="1558" cy="0"/>
              </a:xfrm>
              <a:prstGeom prst="line">
                <a:avLst/>
              </a:prstGeom>
              <a:noFill/>
              <a:ln w="9525">
                <a:solidFill>
                  <a:srgbClr val="003366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140" name="Line 107">
                <a:extLst>
                  <a:ext uri="{FF2B5EF4-FFF2-40B4-BE49-F238E27FC236}">
                    <a16:creationId xmlns:a16="http://schemas.microsoft.com/office/drawing/2014/main" id="{00000000-0008-0000-0100-00008C000000}"/>
                  </a:ext>
                </a:extLst>
              </xdr:cNvPr>
              <xdr:cNvSpPr>
                <a:spLocks noChangeShapeType="1"/>
              </xdr:cNvSpPr>
            </xdr:nvSpPr>
            <xdr:spPr bwMode="auto">
              <a:xfrm>
                <a:off x="8828" y="4493"/>
                <a:ext cx="0" cy="285"/>
              </a:xfrm>
              <a:prstGeom prst="line">
                <a:avLst/>
              </a:prstGeom>
              <a:noFill/>
              <a:ln w="9525">
                <a:solidFill>
                  <a:srgbClr val="003366"/>
                </a:solidFill>
                <a:round/>
                <a:headEnd/>
                <a:tailEnd/>
              </a:ln>
            </xdr:spPr>
          </xdr:sp>
        </xdr:grpSp>
        <xdr:sp macro="" textlink="">
          <xdr:nvSpPr>
            <xdr:cNvPr id="138" name="Line 108">
              <a:extLst>
                <a:ext uri="{FF2B5EF4-FFF2-40B4-BE49-F238E27FC236}">
                  <a16:creationId xmlns:a16="http://schemas.microsoft.com/office/drawing/2014/main" id="{00000000-0008-0000-0100-00008A00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10771093" y="12459696"/>
              <a:ext cx="519915" cy="0"/>
            </a:xfrm>
            <a:prstGeom prst="line">
              <a:avLst/>
            </a:prstGeom>
            <a:noFill/>
            <a:ln w="9525">
              <a:solidFill>
                <a:srgbClr val="003366"/>
              </a:solidFill>
              <a:round/>
              <a:headEnd/>
              <a:tailEnd/>
            </a:ln>
          </xdr:spPr>
        </xdr:sp>
      </xdr:grpSp>
      <xdr:sp macro="" textlink="">
        <xdr:nvSpPr>
          <xdr:cNvPr id="136" name="Text Box 109">
            <a:extLst>
              <a:ext uri="{FF2B5EF4-FFF2-40B4-BE49-F238E27FC236}">
                <a16:creationId xmlns:a16="http://schemas.microsoft.com/office/drawing/2014/main" id="{00000000-0008-0000-0100-000088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816903" y="12266473"/>
            <a:ext cx="437636" cy="28479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de-CH" sz="1000" b="0" i="0" u="none" strike="noStrike" baseline="0">
                <a:solidFill>
                  <a:srgbClr val="003366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40</a:t>
            </a:r>
            <a:endParaRPr lang="de-CH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  <a:p>
            <a:pPr algn="l" rtl="0">
              <a:defRPr sz="1000"/>
            </a:pPr>
            <a:endParaRPr lang="de-CH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grpSp>
        <xdr:nvGrpSpPr>
          <xdr:cNvPr id="129" name="Group 78">
            <a:extLst>
              <a:ext uri="{FF2B5EF4-FFF2-40B4-BE49-F238E27FC236}">
                <a16:creationId xmlns:a16="http://schemas.microsoft.com/office/drawing/2014/main" id="{00000000-0008-0000-0100-000081000000}"/>
              </a:ext>
            </a:extLst>
          </xdr:cNvPr>
          <xdr:cNvGrpSpPr>
            <a:grpSpLocks/>
          </xdr:cNvGrpSpPr>
        </xdr:nvGrpSpPr>
        <xdr:grpSpPr bwMode="auto">
          <a:xfrm>
            <a:off x="9051957" y="12084404"/>
            <a:ext cx="622270" cy="396021"/>
            <a:chOff x="1039" y="342"/>
            <a:chExt cx="50" cy="42"/>
          </a:xfrm>
        </xdr:grpSpPr>
        <xdr:sp macro="" textlink="">
          <xdr:nvSpPr>
            <xdr:cNvPr id="130" name="Rectangle 79">
              <a:extLst>
                <a:ext uri="{FF2B5EF4-FFF2-40B4-BE49-F238E27FC236}">
                  <a16:creationId xmlns:a16="http://schemas.microsoft.com/office/drawing/2014/main" id="{00000000-0008-0000-0100-000082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056" y="342"/>
              <a:ext cx="16" cy="9"/>
            </a:xfrm>
            <a:prstGeom prst="rect">
              <a:avLst/>
            </a:prstGeom>
            <a:noFill/>
            <a:ln w="9525">
              <a:solidFill>
                <a:srgbClr val="003366"/>
              </a:solidFill>
              <a:miter lim="800000"/>
              <a:headEnd/>
              <a:tailEnd/>
            </a:ln>
          </xdr:spPr>
        </xdr:sp>
        <xdr:sp macro="" textlink="">
          <xdr:nvSpPr>
            <xdr:cNvPr id="131" name="Line 80">
              <a:extLst>
                <a:ext uri="{FF2B5EF4-FFF2-40B4-BE49-F238E27FC236}">
                  <a16:creationId xmlns:a16="http://schemas.microsoft.com/office/drawing/2014/main" id="{00000000-0008-0000-0100-000083000000}"/>
                </a:ext>
              </a:extLst>
            </xdr:cNvPr>
            <xdr:cNvSpPr>
              <a:spLocks noChangeShapeType="1"/>
            </xdr:cNvSpPr>
          </xdr:nvSpPr>
          <xdr:spPr bwMode="auto">
            <a:xfrm flipV="1">
              <a:off x="1057" y="342"/>
              <a:ext cx="16" cy="9"/>
            </a:xfrm>
            <a:prstGeom prst="line">
              <a:avLst/>
            </a:prstGeom>
            <a:noFill/>
            <a:ln w="9525">
              <a:solidFill>
                <a:srgbClr val="003366"/>
              </a:solidFill>
              <a:round/>
              <a:headEnd/>
              <a:tailEnd/>
            </a:ln>
          </xdr:spPr>
        </xdr:sp>
        <xdr:sp macro="" textlink="">
          <xdr:nvSpPr>
            <xdr:cNvPr id="132" name="Text Box 81">
              <a:extLst>
                <a:ext uri="{FF2B5EF4-FFF2-40B4-BE49-F238E27FC236}">
                  <a16:creationId xmlns:a16="http://schemas.microsoft.com/office/drawing/2014/main" id="{00000000-0008-0000-0100-00008400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1039" y="355"/>
              <a:ext cx="50" cy="29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  <xdr:txBody>
            <a:bodyPr vertOverflow="clip" wrap="square" lIns="91440" tIns="45720" rIns="91440" bIns="45720" anchor="t" upright="1"/>
            <a:lstStyle/>
            <a:p>
              <a:pPr algn="l" rtl="0">
                <a:defRPr sz="1000"/>
              </a:pPr>
              <a:r>
                <a:rPr lang="de-CH" sz="1000" b="0" i="0" u="none" strike="noStrike" baseline="0">
                  <a:solidFill>
                    <a:srgbClr val="003366"/>
                  </a:solidFill>
                  <a:latin typeface="Arial" panose="020B0604020202020204" pitchFamily="34" charset="0"/>
                  <a:cs typeface="Arial" panose="020B0604020202020204" pitchFamily="34" charset="0"/>
                </a:rPr>
                <a:t>BLS 1</a:t>
              </a:r>
              <a:endParaRPr lang="de-CH" sz="1000" b="0" i="0" u="none" strike="noStrike" baseline="0">
                <a:solidFill>
                  <a:srgbClr val="000000"/>
                </a:solidFill>
                <a:latin typeface="Arial" panose="020B0604020202020204" pitchFamily="34" charset="0"/>
                <a:cs typeface="Arial" panose="020B0604020202020204" pitchFamily="34" charset="0"/>
              </a:endParaRPr>
            </a:p>
            <a:p>
              <a:pPr algn="l" rtl="0">
                <a:defRPr sz="1000"/>
              </a:pPr>
              <a:endParaRPr lang="de-CH" sz="1000" b="0" i="0" u="none" strike="noStrike" baseline="0">
                <a:solidFill>
                  <a:srgbClr val="000000"/>
                </a:solidFill>
                <a:latin typeface="Arial" panose="020B0604020202020204" pitchFamily="34" charset="0"/>
                <a:cs typeface="Arial" panose="020B0604020202020204" pitchFamily="34" charset="0"/>
              </a:endParaRPr>
            </a:p>
          </xdr:txBody>
        </xdr:sp>
      </xdr:grpSp>
    </xdr:grpSp>
    <xdr:clientData fLocksWithSheet="0"/>
  </xdr:twoCellAnchor>
  <xdr:twoCellAnchor>
    <xdr:from>
      <xdr:col>15</xdr:col>
      <xdr:colOff>1062134</xdr:colOff>
      <xdr:row>39</xdr:row>
      <xdr:rowOff>92246</xdr:rowOff>
    </xdr:from>
    <xdr:to>
      <xdr:col>16</xdr:col>
      <xdr:colOff>1409912</xdr:colOff>
      <xdr:row>41</xdr:row>
      <xdr:rowOff>63516</xdr:rowOff>
    </xdr:to>
    <xdr:grpSp>
      <xdr:nvGrpSpPr>
        <xdr:cNvPr id="16397" name="Groupe 16396">
          <a:extLst>
            <a:ext uri="{FF2B5EF4-FFF2-40B4-BE49-F238E27FC236}">
              <a16:creationId xmlns:a16="http://schemas.microsoft.com/office/drawing/2014/main" id="{00000000-0008-0000-0100-00000D400000}"/>
            </a:ext>
          </a:extLst>
        </xdr:cNvPr>
        <xdr:cNvGrpSpPr/>
      </xdr:nvGrpSpPr>
      <xdr:grpSpPr>
        <a:xfrm>
          <a:off x="13368434" y="12093746"/>
          <a:ext cx="2986203" cy="466570"/>
          <a:chOff x="11980793" y="12094241"/>
          <a:chExt cx="2688703" cy="462071"/>
        </a:xfrm>
      </xdr:grpSpPr>
      <xdr:sp macro="" textlink="">
        <xdr:nvSpPr>
          <xdr:cNvPr id="150" name="Text Box 102">
            <a:extLst>
              <a:ext uri="{FF2B5EF4-FFF2-40B4-BE49-F238E27FC236}">
                <a16:creationId xmlns:a16="http://schemas.microsoft.com/office/drawing/2014/main" id="{00000000-0008-0000-0100-000096000000}"/>
              </a:ext>
            </a:extLst>
          </xdr:cNvPr>
          <xdr:cNvSpPr txBox="1">
            <a:spLocks noChangeArrowheads="1"/>
          </xdr:cNvSpPr>
        </xdr:nvSpPr>
        <xdr:spPr bwMode="auto">
          <a:xfrm flipH="1">
            <a:off x="11980793" y="12160786"/>
            <a:ext cx="485990" cy="33224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de-CH" sz="1000" b="0" i="0" u="none" strike="noStrike" baseline="0">
                <a:solidFill>
                  <a:srgbClr val="003366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30</a:t>
            </a:r>
            <a:endParaRPr lang="de-CH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  <a:p>
            <a:pPr algn="l" rtl="0">
              <a:defRPr sz="1000"/>
            </a:pPr>
            <a:endParaRPr lang="de-CH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">
        <xdr:nvSpPr>
          <xdr:cNvPr id="151" name="Text Box 103">
            <a:extLst>
              <a:ext uri="{FF2B5EF4-FFF2-40B4-BE49-F238E27FC236}">
                <a16:creationId xmlns:a16="http://schemas.microsoft.com/office/drawing/2014/main" id="{00000000-0008-0000-0100-000097000000}"/>
              </a:ext>
            </a:extLst>
          </xdr:cNvPr>
          <xdr:cNvSpPr txBox="1">
            <a:spLocks noChangeArrowheads="1"/>
          </xdr:cNvSpPr>
        </xdr:nvSpPr>
        <xdr:spPr bwMode="auto">
          <a:xfrm flipH="1">
            <a:off x="13004968" y="12113324"/>
            <a:ext cx="794180" cy="313258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de-CH" sz="1000" b="0" i="0" u="none" strike="noStrike" baseline="0">
                <a:solidFill>
                  <a:srgbClr val="003366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120</a:t>
            </a:r>
            <a:endParaRPr lang="de-CH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  <a:p>
            <a:pPr algn="l" rtl="0">
              <a:defRPr sz="1000"/>
            </a:pPr>
            <a:endParaRPr lang="de-CH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grpSp>
        <xdr:nvGrpSpPr>
          <xdr:cNvPr id="16396" name="Groupe 16395">
            <a:extLst>
              <a:ext uri="{FF2B5EF4-FFF2-40B4-BE49-F238E27FC236}">
                <a16:creationId xmlns:a16="http://schemas.microsoft.com/office/drawing/2014/main" id="{00000000-0008-0000-0100-00000C400000}"/>
              </a:ext>
            </a:extLst>
          </xdr:cNvPr>
          <xdr:cNvGrpSpPr/>
        </xdr:nvGrpSpPr>
        <xdr:grpSpPr>
          <a:xfrm>
            <a:off x="12296377" y="12137163"/>
            <a:ext cx="1838436" cy="327772"/>
            <a:chOff x="12296377" y="12137163"/>
            <a:chExt cx="1838436" cy="327772"/>
          </a:xfrm>
        </xdr:grpSpPr>
        <xdr:sp macro="" textlink="">
          <xdr:nvSpPr>
            <xdr:cNvPr id="156" name="Line 106">
              <a:extLst>
                <a:ext uri="{FF2B5EF4-FFF2-40B4-BE49-F238E27FC236}">
                  <a16:creationId xmlns:a16="http://schemas.microsoft.com/office/drawing/2014/main" id="{00000000-0008-0000-0100-00009C000000}"/>
                </a:ext>
              </a:extLst>
            </xdr:cNvPr>
            <xdr:cNvSpPr>
              <a:spLocks noChangeShapeType="1"/>
            </xdr:cNvSpPr>
          </xdr:nvSpPr>
          <xdr:spPr bwMode="auto">
            <a:xfrm flipH="1">
              <a:off x="12304713" y="12137163"/>
              <a:ext cx="1830100" cy="0"/>
            </a:xfrm>
            <a:prstGeom prst="line">
              <a:avLst/>
            </a:prstGeom>
            <a:noFill/>
            <a:ln w="9525">
              <a:solidFill>
                <a:srgbClr val="003366"/>
              </a:solidFill>
              <a:round/>
              <a:headEnd/>
              <a:tailEnd/>
            </a:ln>
          </xdr:spPr>
        </xdr:sp>
        <xdr:sp macro="" textlink="">
          <xdr:nvSpPr>
            <xdr:cNvPr id="157" name="Line 107">
              <a:extLst>
                <a:ext uri="{FF2B5EF4-FFF2-40B4-BE49-F238E27FC236}">
                  <a16:creationId xmlns:a16="http://schemas.microsoft.com/office/drawing/2014/main" id="{00000000-0008-0000-0100-00009D000000}"/>
                </a:ext>
              </a:extLst>
            </xdr:cNvPr>
            <xdr:cNvSpPr>
              <a:spLocks noChangeShapeType="1"/>
            </xdr:cNvSpPr>
          </xdr:nvSpPr>
          <xdr:spPr bwMode="auto">
            <a:xfrm flipH="1">
              <a:off x="12298145" y="12137163"/>
              <a:ext cx="0" cy="327772"/>
            </a:xfrm>
            <a:prstGeom prst="line">
              <a:avLst/>
            </a:prstGeom>
            <a:noFill/>
            <a:ln w="9525">
              <a:solidFill>
                <a:srgbClr val="003366"/>
              </a:solidFill>
              <a:round/>
              <a:headEnd/>
              <a:tailEnd/>
            </a:ln>
          </xdr:spPr>
        </xdr:sp>
        <xdr:sp macro="" textlink="">
          <xdr:nvSpPr>
            <xdr:cNvPr id="155" name="Line 108">
              <a:extLst>
                <a:ext uri="{FF2B5EF4-FFF2-40B4-BE49-F238E27FC236}">
                  <a16:creationId xmlns:a16="http://schemas.microsoft.com/office/drawing/2014/main" id="{00000000-0008-0000-0100-00009B000000}"/>
                </a:ext>
              </a:extLst>
            </xdr:cNvPr>
            <xdr:cNvSpPr>
              <a:spLocks noChangeShapeType="1"/>
            </xdr:cNvSpPr>
          </xdr:nvSpPr>
          <xdr:spPr bwMode="auto">
            <a:xfrm flipH="1">
              <a:off x="12296377" y="12464935"/>
              <a:ext cx="495361" cy="0"/>
            </a:xfrm>
            <a:prstGeom prst="line">
              <a:avLst/>
            </a:prstGeom>
            <a:noFill/>
            <a:ln w="9525">
              <a:solidFill>
                <a:srgbClr val="003366"/>
              </a:solidFill>
              <a:round/>
              <a:headEnd/>
              <a:tailEnd/>
            </a:ln>
          </xdr:spPr>
        </xdr:sp>
      </xdr:grpSp>
      <xdr:sp macro="" textlink="">
        <xdr:nvSpPr>
          <xdr:cNvPr id="153" name="Text Box 109">
            <a:extLst>
              <a:ext uri="{FF2B5EF4-FFF2-40B4-BE49-F238E27FC236}">
                <a16:creationId xmlns:a16="http://schemas.microsoft.com/office/drawing/2014/main" id="{00000000-0008-0000-0100-000099000000}"/>
              </a:ext>
            </a:extLst>
          </xdr:cNvPr>
          <xdr:cNvSpPr txBox="1">
            <a:spLocks noChangeArrowheads="1"/>
          </xdr:cNvSpPr>
        </xdr:nvSpPr>
        <xdr:spPr bwMode="auto">
          <a:xfrm flipH="1">
            <a:off x="12373212" y="12271532"/>
            <a:ext cx="497844" cy="28478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de-CH" sz="1000" b="0" i="0" u="none" strike="noStrike" baseline="0">
                <a:solidFill>
                  <a:srgbClr val="003366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40</a:t>
            </a:r>
            <a:endParaRPr lang="de-CH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  <a:p>
            <a:pPr algn="l" rtl="0">
              <a:defRPr sz="1000"/>
            </a:pPr>
            <a:endParaRPr lang="de-CH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grpSp>
        <xdr:nvGrpSpPr>
          <xdr:cNvPr id="143" name="Group 220">
            <a:extLst>
              <a:ext uri="{FF2B5EF4-FFF2-40B4-BE49-F238E27FC236}">
                <a16:creationId xmlns:a16="http://schemas.microsoft.com/office/drawing/2014/main" id="{00000000-0008-0000-0100-00008F000000}"/>
              </a:ext>
            </a:extLst>
          </xdr:cNvPr>
          <xdr:cNvGrpSpPr>
            <a:grpSpLocks/>
          </xdr:cNvGrpSpPr>
        </xdr:nvGrpSpPr>
        <xdr:grpSpPr bwMode="auto">
          <a:xfrm>
            <a:off x="14032603" y="12094241"/>
            <a:ext cx="636893" cy="360103"/>
            <a:chOff x="1108" y="386"/>
            <a:chExt cx="54" cy="38"/>
          </a:xfrm>
        </xdr:grpSpPr>
        <xdr:grpSp>
          <xdr:nvGrpSpPr>
            <xdr:cNvPr id="144" name="Group 83">
              <a:extLst>
                <a:ext uri="{FF2B5EF4-FFF2-40B4-BE49-F238E27FC236}">
                  <a16:creationId xmlns:a16="http://schemas.microsoft.com/office/drawing/2014/main" id="{00000000-0008-0000-0100-000090000000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1116" y="386"/>
              <a:ext cx="17" cy="9"/>
              <a:chOff x="761" y="181"/>
              <a:chExt cx="16" cy="9"/>
            </a:xfrm>
          </xdr:grpSpPr>
          <xdr:sp macro="" textlink="">
            <xdr:nvSpPr>
              <xdr:cNvPr id="146" name="Line 84">
                <a:extLst>
                  <a:ext uri="{FF2B5EF4-FFF2-40B4-BE49-F238E27FC236}">
                    <a16:creationId xmlns:a16="http://schemas.microsoft.com/office/drawing/2014/main" id="{00000000-0008-0000-0100-000092000000}"/>
                  </a:ext>
                </a:extLst>
              </xdr:cNvPr>
              <xdr:cNvSpPr>
                <a:spLocks noChangeShapeType="1"/>
              </xdr:cNvSpPr>
            </xdr:nvSpPr>
            <xdr:spPr bwMode="auto">
              <a:xfrm flipV="1">
                <a:off x="761" y="181"/>
                <a:ext cx="7" cy="8"/>
              </a:xfrm>
              <a:prstGeom prst="line">
                <a:avLst/>
              </a:prstGeom>
              <a:noFill/>
              <a:ln w="9525">
                <a:solidFill>
                  <a:srgbClr val="003366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147" name="Line 85">
                <a:extLst>
                  <a:ext uri="{FF2B5EF4-FFF2-40B4-BE49-F238E27FC236}">
                    <a16:creationId xmlns:a16="http://schemas.microsoft.com/office/drawing/2014/main" id="{00000000-0008-0000-0100-000093000000}"/>
                  </a:ext>
                </a:extLst>
              </xdr:cNvPr>
              <xdr:cNvSpPr>
                <a:spLocks noChangeShapeType="1"/>
              </xdr:cNvSpPr>
            </xdr:nvSpPr>
            <xdr:spPr bwMode="auto">
              <a:xfrm flipV="1">
                <a:off x="765" y="181"/>
                <a:ext cx="7" cy="8"/>
              </a:xfrm>
              <a:prstGeom prst="line">
                <a:avLst/>
              </a:prstGeom>
              <a:noFill/>
              <a:ln w="9525">
                <a:solidFill>
                  <a:srgbClr val="003366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148" name="Line 86">
                <a:extLst>
                  <a:ext uri="{FF2B5EF4-FFF2-40B4-BE49-F238E27FC236}">
                    <a16:creationId xmlns:a16="http://schemas.microsoft.com/office/drawing/2014/main" id="{00000000-0008-0000-0100-000094000000}"/>
                  </a:ext>
                </a:extLst>
              </xdr:cNvPr>
              <xdr:cNvSpPr>
                <a:spLocks noChangeShapeType="1"/>
              </xdr:cNvSpPr>
            </xdr:nvSpPr>
            <xdr:spPr bwMode="auto">
              <a:xfrm flipV="1">
                <a:off x="770" y="181"/>
                <a:ext cx="7" cy="8"/>
              </a:xfrm>
              <a:prstGeom prst="line">
                <a:avLst/>
              </a:prstGeom>
              <a:noFill/>
              <a:ln w="9525">
                <a:solidFill>
                  <a:srgbClr val="003366"/>
                </a:solidFill>
                <a:round/>
                <a:headEnd/>
                <a:tailEnd/>
              </a:ln>
            </xdr:spPr>
          </xdr:sp>
          <xdr:sp macro="" textlink="">
            <xdr:nvSpPr>
              <xdr:cNvPr id="149" name="Rectangle 87">
                <a:extLst>
                  <a:ext uri="{FF2B5EF4-FFF2-40B4-BE49-F238E27FC236}">
                    <a16:creationId xmlns:a16="http://schemas.microsoft.com/office/drawing/2014/main" id="{00000000-0008-0000-0100-000095000000}"/>
                  </a:ext>
                </a:extLst>
              </xdr:cNvPr>
              <xdr:cNvSpPr>
                <a:spLocks noChangeArrowheads="1"/>
              </xdr:cNvSpPr>
            </xdr:nvSpPr>
            <xdr:spPr bwMode="auto">
              <a:xfrm>
                <a:off x="761" y="181"/>
                <a:ext cx="16" cy="9"/>
              </a:xfrm>
              <a:prstGeom prst="rect">
                <a:avLst/>
              </a:prstGeom>
              <a:noFill/>
              <a:ln w="9525">
                <a:solidFill>
                  <a:srgbClr val="003366"/>
                </a:solidFill>
                <a:miter lim="800000"/>
                <a:headEnd/>
                <a:tailEnd/>
              </a:ln>
            </xdr:spPr>
          </xdr:sp>
        </xdr:grpSp>
        <xdr:sp macro="" textlink="">
          <xdr:nvSpPr>
            <xdr:cNvPr id="145" name="Text Box 88">
              <a:extLst>
                <a:ext uri="{FF2B5EF4-FFF2-40B4-BE49-F238E27FC236}">
                  <a16:creationId xmlns:a16="http://schemas.microsoft.com/office/drawing/2014/main" id="{00000000-0008-0000-0100-00009100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1108" y="396"/>
              <a:ext cx="54" cy="28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  <xdr:txBody>
            <a:bodyPr vertOverflow="clip" wrap="square" lIns="91440" tIns="45720" rIns="91440" bIns="45720" anchor="t" upright="1"/>
            <a:lstStyle/>
            <a:p>
              <a:pPr algn="l" rtl="0">
                <a:defRPr sz="1000"/>
              </a:pPr>
              <a:r>
                <a:rPr lang="de-CH" sz="1000" b="0" i="0" u="none" strike="noStrike" baseline="0">
                  <a:solidFill>
                    <a:srgbClr val="003366"/>
                  </a:solidFill>
                  <a:latin typeface="Arial" panose="020B0604020202020204" pitchFamily="34" charset="0"/>
                  <a:cs typeface="Arial" panose="020B0604020202020204" pitchFamily="34" charset="0"/>
                </a:rPr>
                <a:t>LCE 2</a:t>
              </a:r>
              <a:endParaRPr lang="de-CH" sz="1000" b="0" i="0" u="none" strike="noStrike" baseline="0">
                <a:solidFill>
                  <a:srgbClr val="000000"/>
                </a:solidFill>
                <a:latin typeface="Arial" panose="020B0604020202020204" pitchFamily="34" charset="0"/>
                <a:cs typeface="Arial" panose="020B0604020202020204" pitchFamily="34" charset="0"/>
              </a:endParaRPr>
            </a:p>
            <a:p>
              <a:pPr algn="l" rtl="0">
                <a:defRPr sz="1000"/>
              </a:pPr>
              <a:endParaRPr lang="de-CH" sz="1000" b="0" i="0" u="none" strike="noStrike" baseline="0">
                <a:solidFill>
                  <a:srgbClr val="000000"/>
                </a:solidFill>
                <a:latin typeface="Arial" panose="020B0604020202020204" pitchFamily="34" charset="0"/>
                <a:cs typeface="Arial" panose="020B0604020202020204" pitchFamily="34" charset="0"/>
              </a:endParaRPr>
            </a:p>
          </xdr:txBody>
        </xdr:sp>
      </xdr:grpSp>
    </xdr:grpSp>
    <xdr:clientData fLocksWithSheet="0"/>
  </xdr:twoCellAnchor>
  <xdr:twoCellAnchor>
    <xdr:from>
      <xdr:col>17</xdr:col>
      <xdr:colOff>586355</xdr:colOff>
      <xdr:row>41</xdr:row>
      <xdr:rowOff>16074</xdr:rowOff>
    </xdr:from>
    <xdr:to>
      <xdr:col>18</xdr:col>
      <xdr:colOff>649157</xdr:colOff>
      <xdr:row>41</xdr:row>
      <xdr:rowOff>16074</xdr:rowOff>
    </xdr:to>
    <xdr:sp macro="" textlink="">
      <xdr:nvSpPr>
        <xdr:cNvPr id="172" name="Line 113">
          <a:extLst>
            <a:ext uri="{FF2B5EF4-FFF2-40B4-BE49-F238E27FC236}">
              <a16:creationId xmlns:a16="http://schemas.microsoft.com/office/drawing/2014/main" id="{00000000-0008-0000-0100-0000AC000000}"/>
            </a:ext>
          </a:extLst>
        </xdr:cNvPr>
        <xdr:cNvSpPr>
          <a:spLocks noChangeShapeType="1"/>
        </xdr:cNvSpPr>
      </xdr:nvSpPr>
      <xdr:spPr bwMode="auto">
        <a:xfrm flipV="1">
          <a:off x="15771210" y="12508863"/>
          <a:ext cx="900000" cy="0"/>
        </a:xfrm>
        <a:prstGeom prst="line">
          <a:avLst/>
        </a:prstGeom>
        <a:noFill/>
        <a:ln w="9525">
          <a:solidFill>
            <a:srgbClr val="003366"/>
          </a:solidFill>
          <a:round/>
          <a:headEnd/>
          <a:tailEnd/>
        </a:ln>
      </xdr:spPr>
    </xdr:sp>
    <xdr:clientData fLocksWithSheet="0"/>
  </xdr:twoCellAnchor>
  <xdr:twoCellAnchor>
    <xdr:from>
      <xdr:col>16</xdr:col>
      <xdr:colOff>1826763</xdr:colOff>
      <xdr:row>38</xdr:row>
      <xdr:rowOff>232585</xdr:rowOff>
    </xdr:from>
    <xdr:to>
      <xdr:col>19</xdr:col>
      <xdr:colOff>19049</xdr:colOff>
      <xdr:row>41</xdr:row>
      <xdr:rowOff>161314</xdr:rowOff>
    </xdr:to>
    <xdr:grpSp>
      <xdr:nvGrpSpPr>
        <xdr:cNvPr id="16398" name="Groupe 16397">
          <a:extLst>
            <a:ext uri="{FF2B5EF4-FFF2-40B4-BE49-F238E27FC236}">
              <a16:creationId xmlns:a16="http://schemas.microsoft.com/office/drawing/2014/main" id="{00000000-0008-0000-0100-00000E400000}"/>
            </a:ext>
          </a:extLst>
        </xdr:cNvPr>
        <xdr:cNvGrpSpPr/>
      </xdr:nvGrpSpPr>
      <xdr:grpSpPr>
        <a:xfrm>
          <a:off x="16771488" y="11986435"/>
          <a:ext cx="2364236" cy="671679"/>
          <a:chOff x="15086566" y="11988440"/>
          <a:chExt cx="1907036" cy="665663"/>
        </a:xfrm>
      </xdr:grpSpPr>
      <xdr:grpSp>
        <xdr:nvGrpSpPr>
          <xdr:cNvPr id="171" name="Group 110">
            <a:extLst>
              <a:ext uri="{FF2B5EF4-FFF2-40B4-BE49-F238E27FC236}">
                <a16:creationId xmlns:a16="http://schemas.microsoft.com/office/drawing/2014/main" id="{00000000-0008-0000-0100-0000AB000000}"/>
              </a:ext>
            </a:extLst>
          </xdr:cNvPr>
          <xdr:cNvGrpSpPr>
            <a:grpSpLocks/>
          </xdr:cNvGrpSpPr>
        </xdr:nvGrpSpPr>
        <xdr:grpSpPr bwMode="auto">
          <a:xfrm>
            <a:off x="15771584" y="12184393"/>
            <a:ext cx="900000" cy="324470"/>
            <a:chOff x="7245" y="4493"/>
            <a:chExt cx="1881" cy="285"/>
          </a:xfrm>
        </xdr:grpSpPr>
        <xdr:sp macro="" textlink="">
          <xdr:nvSpPr>
            <xdr:cNvPr id="173" name="Line 111">
              <a:extLst>
                <a:ext uri="{FF2B5EF4-FFF2-40B4-BE49-F238E27FC236}">
                  <a16:creationId xmlns:a16="http://schemas.microsoft.com/office/drawing/2014/main" id="{00000000-0008-0000-0100-0000AD00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7245" y="4493"/>
              <a:ext cx="1881" cy="0"/>
            </a:xfrm>
            <a:prstGeom prst="line">
              <a:avLst/>
            </a:prstGeom>
            <a:noFill/>
            <a:ln w="9525">
              <a:solidFill>
                <a:srgbClr val="003366"/>
              </a:solidFill>
              <a:round/>
              <a:headEnd/>
              <a:tailEnd/>
            </a:ln>
          </xdr:spPr>
        </xdr:sp>
        <xdr:sp macro="" textlink="">
          <xdr:nvSpPr>
            <xdr:cNvPr id="174" name="Line 112">
              <a:extLst>
                <a:ext uri="{FF2B5EF4-FFF2-40B4-BE49-F238E27FC236}">
                  <a16:creationId xmlns:a16="http://schemas.microsoft.com/office/drawing/2014/main" id="{00000000-0008-0000-0100-0000AE00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9110" y="4493"/>
              <a:ext cx="0" cy="285"/>
            </a:xfrm>
            <a:prstGeom prst="line">
              <a:avLst/>
            </a:prstGeom>
            <a:noFill/>
            <a:ln w="9525">
              <a:solidFill>
                <a:srgbClr val="003366"/>
              </a:solidFill>
              <a:round/>
              <a:headEnd/>
              <a:tailEnd/>
            </a:ln>
          </xdr:spPr>
        </xdr:sp>
      </xdr:grpSp>
      <xdr:sp macro="" textlink="">
        <xdr:nvSpPr>
          <xdr:cNvPr id="160" name="Text Box 114">
            <a:extLst>
              <a:ext uri="{FF2B5EF4-FFF2-40B4-BE49-F238E27FC236}">
                <a16:creationId xmlns:a16="http://schemas.microsoft.com/office/drawing/2014/main" id="{00000000-0008-0000-0100-0000A0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6005418" y="11988440"/>
            <a:ext cx="408576" cy="33208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de-CH" sz="1000" b="0" i="0" u="none" strike="noStrike" baseline="0">
                <a:solidFill>
                  <a:srgbClr val="003366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50</a:t>
            </a:r>
            <a:endParaRPr lang="de-CH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  <a:p>
            <a:pPr algn="l" rtl="0">
              <a:defRPr sz="1000"/>
            </a:pPr>
            <a:endParaRPr lang="de-CH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">
        <xdr:nvSpPr>
          <xdr:cNvPr id="161" name="Text Box 115">
            <a:extLst>
              <a:ext uri="{FF2B5EF4-FFF2-40B4-BE49-F238E27FC236}">
                <a16:creationId xmlns:a16="http://schemas.microsoft.com/office/drawing/2014/main" id="{00000000-0008-0000-0100-0000A1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6642037" y="12224590"/>
            <a:ext cx="351565" cy="256181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de-CH" sz="1000" b="0" i="0" u="none" strike="noStrike" baseline="0">
                <a:solidFill>
                  <a:srgbClr val="003366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30</a:t>
            </a:r>
            <a:endParaRPr lang="de-CH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  <a:p>
            <a:pPr algn="l" rtl="0">
              <a:defRPr sz="1000"/>
            </a:pPr>
            <a:endParaRPr lang="de-CH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">
        <xdr:nvSpPr>
          <xdr:cNvPr id="162" name="Text Box 116">
            <a:extLst>
              <a:ext uri="{FF2B5EF4-FFF2-40B4-BE49-F238E27FC236}">
                <a16:creationId xmlns:a16="http://schemas.microsoft.com/office/drawing/2014/main" id="{00000000-0008-0000-0100-0000A2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6005418" y="12308931"/>
            <a:ext cx="389573" cy="28464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de-CH" sz="1000" b="0" i="0" u="none" strike="noStrike" baseline="0">
                <a:solidFill>
                  <a:srgbClr val="003366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50</a:t>
            </a:r>
            <a:endParaRPr lang="de-CH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  <a:p>
            <a:pPr algn="l" rtl="0">
              <a:defRPr sz="1000"/>
            </a:pPr>
            <a:endParaRPr lang="de-CH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grpSp>
        <xdr:nvGrpSpPr>
          <xdr:cNvPr id="163" name="Group 78">
            <a:extLst>
              <a:ext uri="{FF2B5EF4-FFF2-40B4-BE49-F238E27FC236}">
                <a16:creationId xmlns:a16="http://schemas.microsoft.com/office/drawing/2014/main" id="{00000000-0008-0000-0100-0000A3000000}"/>
              </a:ext>
            </a:extLst>
          </xdr:cNvPr>
          <xdr:cNvGrpSpPr>
            <a:grpSpLocks/>
          </xdr:cNvGrpSpPr>
        </xdr:nvGrpSpPr>
        <xdr:grpSpPr bwMode="auto">
          <a:xfrm>
            <a:off x="15086566" y="12042245"/>
            <a:ext cx="690079" cy="315200"/>
            <a:chOff x="1007" y="332"/>
            <a:chExt cx="66" cy="34"/>
          </a:xfrm>
        </xdr:grpSpPr>
        <xdr:sp macro="" textlink="">
          <xdr:nvSpPr>
            <xdr:cNvPr id="168" name="Rectangle 79">
              <a:extLst>
                <a:ext uri="{FF2B5EF4-FFF2-40B4-BE49-F238E27FC236}">
                  <a16:creationId xmlns:a16="http://schemas.microsoft.com/office/drawing/2014/main" id="{00000000-0008-0000-0100-0000A8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057" y="342"/>
              <a:ext cx="16" cy="9"/>
            </a:xfrm>
            <a:prstGeom prst="rect">
              <a:avLst/>
            </a:prstGeom>
            <a:noFill/>
            <a:ln w="9525">
              <a:solidFill>
                <a:srgbClr val="003366"/>
              </a:solidFill>
              <a:miter lim="800000"/>
              <a:headEnd/>
              <a:tailEnd/>
            </a:ln>
          </xdr:spPr>
        </xdr:sp>
        <xdr:sp macro="" textlink="">
          <xdr:nvSpPr>
            <xdr:cNvPr id="169" name="Line 80">
              <a:extLst>
                <a:ext uri="{FF2B5EF4-FFF2-40B4-BE49-F238E27FC236}">
                  <a16:creationId xmlns:a16="http://schemas.microsoft.com/office/drawing/2014/main" id="{00000000-0008-0000-0100-0000A9000000}"/>
                </a:ext>
              </a:extLst>
            </xdr:cNvPr>
            <xdr:cNvSpPr>
              <a:spLocks noChangeShapeType="1"/>
            </xdr:cNvSpPr>
          </xdr:nvSpPr>
          <xdr:spPr bwMode="auto">
            <a:xfrm flipV="1">
              <a:off x="1057" y="342"/>
              <a:ext cx="16" cy="9"/>
            </a:xfrm>
            <a:prstGeom prst="line">
              <a:avLst/>
            </a:prstGeom>
            <a:noFill/>
            <a:ln w="9525">
              <a:solidFill>
                <a:srgbClr val="003366"/>
              </a:solidFill>
              <a:round/>
              <a:headEnd/>
              <a:tailEnd/>
            </a:ln>
          </xdr:spPr>
        </xdr:sp>
        <xdr:sp macro="" textlink="">
          <xdr:nvSpPr>
            <xdr:cNvPr id="170" name="Text Box 81">
              <a:extLst>
                <a:ext uri="{FF2B5EF4-FFF2-40B4-BE49-F238E27FC236}">
                  <a16:creationId xmlns:a16="http://schemas.microsoft.com/office/drawing/2014/main" id="{00000000-0008-0000-0100-0000AA00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1007" y="332"/>
              <a:ext cx="51" cy="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  <xdr:txBody>
            <a:bodyPr vertOverflow="clip" wrap="square" lIns="91440" tIns="45720" rIns="91440" bIns="45720" anchor="t" upright="1"/>
            <a:lstStyle/>
            <a:p>
              <a:pPr algn="l" rtl="0">
                <a:defRPr sz="1000"/>
              </a:pPr>
              <a:r>
                <a:rPr lang="de-CH" sz="1000" b="0" i="0" u="none" strike="noStrike" baseline="0">
                  <a:solidFill>
                    <a:srgbClr val="003366"/>
                  </a:solidFill>
                  <a:latin typeface="Arial" panose="020B0604020202020204" pitchFamily="34" charset="0"/>
                  <a:cs typeface="Arial" panose="020B0604020202020204" pitchFamily="34" charset="0"/>
                </a:rPr>
                <a:t>BLS 1</a:t>
              </a:r>
              <a:endParaRPr lang="de-CH" sz="1000" b="0" i="0" u="none" strike="noStrike" baseline="0">
                <a:solidFill>
                  <a:srgbClr val="000000"/>
                </a:solidFill>
                <a:latin typeface="Arial" panose="020B0604020202020204" pitchFamily="34" charset="0"/>
                <a:cs typeface="Arial" panose="020B0604020202020204" pitchFamily="34" charset="0"/>
              </a:endParaRPr>
            </a:p>
            <a:p>
              <a:pPr algn="l" rtl="0">
                <a:defRPr sz="1000"/>
              </a:pPr>
              <a:endParaRPr lang="de-CH" sz="1000" b="0" i="0" u="none" strike="noStrike" baseline="0">
                <a:solidFill>
                  <a:srgbClr val="000000"/>
                </a:solidFill>
                <a:latin typeface="Arial" panose="020B0604020202020204" pitchFamily="34" charset="0"/>
                <a:cs typeface="Arial" panose="020B0604020202020204" pitchFamily="34" charset="0"/>
              </a:endParaRPr>
            </a:p>
          </xdr:txBody>
        </xdr:sp>
      </xdr:grpSp>
      <xdr:grpSp>
        <xdr:nvGrpSpPr>
          <xdr:cNvPr id="164" name="Group 78">
            <a:extLst>
              <a:ext uri="{FF2B5EF4-FFF2-40B4-BE49-F238E27FC236}">
                <a16:creationId xmlns:a16="http://schemas.microsoft.com/office/drawing/2014/main" id="{00000000-0008-0000-0100-0000A4000000}"/>
              </a:ext>
            </a:extLst>
          </xdr:cNvPr>
          <xdr:cNvGrpSpPr>
            <a:grpSpLocks/>
          </xdr:cNvGrpSpPr>
        </xdr:nvGrpSpPr>
        <xdr:grpSpPr bwMode="auto">
          <a:xfrm>
            <a:off x="15107486" y="12385256"/>
            <a:ext cx="669168" cy="268847"/>
            <a:chOff x="1009" y="333"/>
            <a:chExt cx="64" cy="29"/>
          </a:xfrm>
        </xdr:grpSpPr>
        <xdr:sp macro="" textlink="">
          <xdr:nvSpPr>
            <xdr:cNvPr id="165" name="Rectangle 79">
              <a:extLst>
                <a:ext uri="{FF2B5EF4-FFF2-40B4-BE49-F238E27FC236}">
                  <a16:creationId xmlns:a16="http://schemas.microsoft.com/office/drawing/2014/main" id="{00000000-0008-0000-0100-0000A5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057" y="342"/>
              <a:ext cx="16" cy="9"/>
            </a:xfrm>
            <a:prstGeom prst="rect">
              <a:avLst/>
            </a:prstGeom>
            <a:noFill/>
            <a:ln w="9525">
              <a:solidFill>
                <a:srgbClr val="003366"/>
              </a:solidFill>
              <a:miter lim="800000"/>
              <a:headEnd/>
              <a:tailEnd/>
            </a:ln>
          </xdr:spPr>
        </xdr:sp>
        <xdr:sp macro="" textlink="">
          <xdr:nvSpPr>
            <xdr:cNvPr id="166" name="Line 80">
              <a:extLst>
                <a:ext uri="{FF2B5EF4-FFF2-40B4-BE49-F238E27FC236}">
                  <a16:creationId xmlns:a16="http://schemas.microsoft.com/office/drawing/2014/main" id="{00000000-0008-0000-0100-0000A6000000}"/>
                </a:ext>
              </a:extLst>
            </xdr:cNvPr>
            <xdr:cNvSpPr>
              <a:spLocks noChangeShapeType="1"/>
            </xdr:cNvSpPr>
          </xdr:nvSpPr>
          <xdr:spPr bwMode="auto">
            <a:xfrm flipV="1">
              <a:off x="1057" y="342"/>
              <a:ext cx="16" cy="9"/>
            </a:xfrm>
            <a:prstGeom prst="line">
              <a:avLst/>
            </a:prstGeom>
            <a:noFill/>
            <a:ln w="9525">
              <a:solidFill>
                <a:srgbClr val="003366"/>
              </a:solidFill>
              <a:round/>
              <a:headEnd/>
              <a:tailEnd/>
            </a:ln>
          </xdr:spPr>
        </xdr:sp>
        <xdr:sp macro="" textlink="">
          <xdr:nvSpPr>
            <xdr:cNvPr id="167" name="Text Box 81">
              <a:extLst>
                <a:ext uri="{FF2B5EF4-FFF2-40B4-BE49-F238E27FC236}">
                  <a16:creationId xmlns:a16="http://schemas.microsoft.com/office/drawing/2014/main" id="{00000000-0008-0000-0100-0000A700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1009" y="333"/>
              <a:ext cx="51" cy="29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  <xdr:txBody>
            <a:bodyPr vertOverflow="clip" wrap="square" lIns="91440" tIns="45720" rIns="91440" bIns="45720" anchor="t" upright="1"/>
            <a:lstStyle/>
            <a:p>
              <a:pPr algn="l" rtl="0">
                <a:defRPr sz="1000"/>
              </a:pPr>
              <a:r>
                <a:rPr lang="de-CH" sz="1000" b="0" i="0" u="none" strike="noStrike" baseline="0">
                  <a:solidFill>
                    <a:srgbClr val="003366"/>
                  </a:solidFill>
                  <a:latin typeface="Arial" panose="020B0604020202020204" pitchFamily="34" charset="0"/>
                  <a:cs typeface="Arial" panose="020B0604020202020204" pitchFamily="34" charset="0"/>
                </a:rPr>
                <a:t>BLS 1</a:t>
              </a:r>
              <a:endParaRPr lang="de-CH" sz="1000" b="0" i="0" u="none" strike="noStrike" baseline="0">
                <a:solidFill>
                  <a:srgbClr val="000000"/>
                </a:solidFill>
                <a:latin typeface="Arial" panose="020B0604020202020204" pitchFamily="34" charset="0"/>
                <a:cs typeface="Arial" panose="020B0604020202020204" pitchFamily="34" charset="0"/>
              </a:endParaRPr>
            </a:p>
            <a:p>
              <a:pPr algn="l" rtl="0">
                <a:defRPr sz="1000"/>
              </a:pPr>
              <a:endParaRPr lang="de-CH" sz="1000" b="0" i="0" u="none" strike="noStrike" baseline="0">
                <a:solidFill>
                  <a:srgbClr val="000000"/>
                </a:solidFill>
                <a:latin typeface="Arial" panose="020B0604020202020204" pitchFamily="34" charset="0"/>
                <a:cs typeface="Arial" panose="020B0604020202020204" pitchFamily="34" charset="0"/>
              </a:endParaRPr>
            </a:p>
          </xdr:txBody>
        </xdr:sp>
      </xdr:grpSp>
    </xdr:grpSp>
    <xdr:clientData fLocksWithSheet="0"/>
  </xdr:twoCellAnchor>
  <xdr:twoCellAnchor>
    <xdr:from>
      <xdr:col>14</xdr:col>
      <xdr:colOff>159824</xdr:colOff>
      <xdr:row>73</xdr:row>
      <xdr:rowOff>28717</xdr:rowOff>
    </xdr:from>
    <xdr:to>
      <xdr:col>15</xdr:col>
      <xdr:colOff>1999270</xdr:colOff>
      <xdr:row>75</xdr:row>
      <xdr:rowOff>76342</xdr:rowOff>
    </xdr:to>
    <xdr:grpSp>
      <xdr:nvGrpSpPr>
        <xdr:cNvPr id="175" name="Gruppieren 179">
          <a:extLst>
            <a:ext uri="{FF2B5EF4-FFF2-40B4-BE49-F238E27FC236}">
              <a16:creationId xmlns:a16="http://schemas.microsoft.com/office/drawing/2014/main" id="{00000000-0008-0000-0100-0000AF000000}"/>
            </a:ext>
          </a:extLst>
        </xdr:cNvPr>
        <xdr:cNvGrpSpPr>
          <a:grpSpLocks/>
        </xdr:cNvGrpSpPr>
      </xdr:nvGrpSpPr>
      <xdr:grpSpPr bwMode="auto">
        <a:xfrm>
          <a:off x="11084999" y="19802617"/>
          <a:ext cx="3220571" cy="428625"/>
          <a:chOff x="7172325" y="3648075"/>
          <a:chExt cx="2327513" cy="438150"/>
        </a:xfrm>
      </xdr:grpSpPr>
      <xdr:sp macro="" textlink="">
        <xdr:nvSpPr>
          <xdr:cNvPr id="176" name="Text Box 69">
            <a:extLst>
              <a:ext uri="{FF2B5EF4-FFF2-40B4-BE49-F238E27FC236}">
                <a16:creationId xmlns:a16="http://schemas.microsoft.com/office/drawing/2014/main" id="{00000000-0008-0000-0100-0000B0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7750589" y="3813598"/>
            <a:ext cx="491524" cy="27262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de-CH" sz="1000" b="0" i="0" u="none" strike="noStrike" baseline="0">
                <a:solidFill>
                  <a:srgbClr val="003366"/>
                </a:solidFill>
                <a:latin typeface="Kl Bliss Regular"/>
              </a:rPr>
              <a:t>120</a:t>
            </a:r>
            <a:endParaRPr lang="de-CH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endParaRPr>
          </a:p>
          <a:p>
            <a:pPr algn="l" rtl="0">
              <a:defRPr sz="1000"/>
            </a:pPr>
            <a:endParaRPr lang="de-CH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endParaRPr>
          </a:p>
        </xdr:txBody>
      </xdr:sp>
      <xdr:grpSp>
        <xdr:nvGrpSpPr>
          <xdr:cNvPr id="177" name="Group 182">
            <a:extLst>
              <a:ext uri="{FF2B5EF4-FFF2-40B4-BE49-F238E27FC236}">
                <a16:creationId xmlns:a16="http://schemas.microsoft.com/office/drawing/2014/main" id="{00000000-0008-0000-0100-0000B1000000}"/>
              </a:ext>
            </a:extLst>
          </xdr:cNvPr>
          <xdr:cNvGrpSpPr>
            <a:grpSpLocks/>
          </xdr:cNvGrpSpPr>
        </xdr:nvGrpSpPr>
        <xdr:grpSpPr bwMode="auto">
          <a:xfrm>
            <a:off x="7172325" y="3648075"/>
            <a:ext cx="2327513" cy="438150"/>
            <a:chOff x="765" y="362"/>
            <a:chExt cx="244" cy="46"/>
          </a:xfrm>
        </xdr:grpSpPr>
        <xdr:sp macro="" textlink="">
          <xdr:nvSpPr>
            <xdr:cNvPr id="178" name="Line 157">
              <a:extLst>
                <a:ext uri="{FF2B5EF4-FFF2-40B4-BE49-F238E27FC236}">
                  <a16:creationId xmlns:a16="http://schemas.microsoft.com/office/drawing/2014/main" id="{00000000-0008-0000-0100-0000B200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765" y="383"/>
              <a:ext cx="173" cy="0"/>
            </a:xfrm>
            <a:prstGeom prst="line">
              <a:avLst/>
            </a:prstGeom>
            <a:noFill/>
            <a:ln w="9525">
              <a:solidFill>
                <a:srgbClr val="003366"/>
              </a:solidFill>
              <a:round/>
              <a:headEnd/>
              <a:tailEnd/>
            </a:ln>
          </xdr:spPr>
        </xdr:sp>
        <xdr:sp macro="" textlink="">
          <xdr:nvSpPr>
            <xdr:cNvPr id="179" name="Rectangle 163">
              <a:extLst>
                <a:ext uri="{FF2B5EF4-FFF2-40B4-BE49-F238E27FC236}">
                  <a16:creationId xmlns:a16="http://schemas.microsoft.com/office/drawing/2014/main" id="{00000000-0008-0000-0100-0000B3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923" y="378"/>
              <a:ext cx="16" cy="9"/>
            </a:xfrm>
            <a:prstGeom prst="rect">
              <a:avLst/>
            </a:prstGeom>
            <a:noFill/>
            <a:ln w="9525">
              <a:solidFill>
                <a:srgbClr val="003366"/>
              </a:solidFill>
              <a:miter lim="800000"/>
              <a:headEnd/>
              <a:tailEnd/>
            </a:ln>
          </xdr:spPr>
        </xdr:sp>
        <xdr:sp macro="" textlink="">
          <xdr:nvSpPr>
            <xdr:cNvPr id="180" name="Line 164">
              <a:extLst>
                <a:ext uri="{FF2B5EF4-FFF2-40B4-BE49-F238E27FC236}">
                  <a16:creationId xmlns:a16="http://schemas.microsoft.com/office/drawing/2014/main" id="{00000000-0008-0000-0100-0000B4000000}"/>
                </a:ext>
              </a:extLst>
            </xdr:cNvPr>
            <xdr:cNvSpPr>
              <a:spLocks noChangeShapeType="1"/>
            </xdr:cNvSpPr>
          </xdr:nvSpPr>
          <xdr:spPr bwMode="auto">
            <a:xfrm flipV="1">
              <a:off x="923" y="378"/>
              <a:ext cx="16" cy="9"/>
            </a:xfrm>
            <a:prstGeom prst="line">
              <a:avLst/>
            </a:prstGeom>
            <a:noFill/>
            <a:ln w="9525">
              <a:solidFill>
                <a:srgbClr val="003366"/>
              </a:solidFill>
              <a:round/>
              <a:headEnd/>
              <a:tailEnd/>
            </a:ln>
          </xdr:spPr>
        </xdr:sp>
        <xdr:sp macro="" textlink="">
          <xdr:nvSpPr>
            <xdr:cNvPr id="181" name="Text Box 165">
              <a:extLst>
                <a:ext uri="{FF2B5EF4-FFF2-40B4-BE49-F238E27FC236}">
                  <a16:creationId xmlns:a16="http://schemas.microsoft.com/office/drawing/2014/main" id="{00000000-0008-0000-0100-0000B500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941" y="362"/>
              <a:ext cx="68" cy="4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  <xdr:txBody>
            <a:bodyPr vertOverflow="clip" wrap="square" lIns="91440" tIns="45720" rIns="91440" bIns="45720" anchor="t" upright="1"/>
            <a:lstStyle/>
            <a:p>
              <a:pPr algn="l" rtl="0">
                <a:defRPr sz="1000"/>
              </a:pPr>
              <a:r>
                <a:rPr lang="de-CH" sz="1000" b="0" i="0" u="none" strike="noStrike" baseline="0">
                  <a:solidFill>
                    <a:srgbClr val="000000"/>
                  </a:solidFill>
                  <a:latin typeface="Calibri"/>
                </a:rPr>
                <a:t>BLS 1       </a:t>
              </a:r>
              <a:r>
                <a:rPr lang="de-CH" sz="1000" b="0" i="0" u="none" strike="noStrike" baseline="0">
                  <a:solidFill>
                    <a:srgbClr val="003366"/>
                  </a:solidFill>
                  <a:latin typeface="Kl Bliss Regular"/>
                </a:rPr>
                <a:t>BDV 20/18 </a:t>
              </a:r>
              <a:endParaRPr lang="de-CH" sz="1200" b="0" i="0" u="none" strike="noStrike" baseline="0">
                <a:solidFill>
                  <a:srgbClr val="000000"/>
                </a:solidFill>
                <a:latin typeface="Times New Roman"/>
                <a:cs typeface="Times New Roman"/>
              </a:endParaRPr>
            </a:p>
            <a:p>
              <a:pPr algn="l" rtl="0">
                <a:defRPr sz="1000"/>
              </a:pPr>
              <a:endParaRPr lang="de-CH" sz="1200" b="0" i="0" u="none" strike="noStrike" baseline="0">
                <a:solidFill>
                  <a:srgbClr val="000000"/>
                </a:solidFill>
                <a:latin typeface="Times New Roman"/>
                <a:cs typeface="Times New Roman"/>
              </a:endParaRPr>
            </a:p>
          </xdr:txBody>
        </xdr:sp>
      </xdr:grpSp>
    </xdr:grpSp>
    <xdr:clientData fLocksWithSheet="0"/>
  </xdr:twoCellAnchor>
  <xdr:twoCellAnchor>
    <xdr:from>
      <xdr:col>15</xdr:col>
      <xdr:colOff>2260929</xdr:colOff>
      <xdr:row>73</xdr:row>
      <xdr:rowOff>40623</xdr:rowOff>
    </xdr:from>
    <xdr:to>
      <xdr:col>17</xdr:col>
      <xdr:colOff>506088</xdr:colOff>
      <xdr:row>75</xdr:row>
      <xdr:rowOff>153242</xdr:rowOff>
    </xdr:to>
    <xdr:grpSp>
      <xdr:nvGrpSpPr>
        <xdr:cNvPr id="182" name="Gruppieren 197">
          <a:extLst>
            <a:ext uri="{FF2B5EF4-FFF2-40B4-BE49-F238E27FC236}">
              <a16:creationId xmlns:a16="http://schemas.microsoft.com/office/drawing/2014/main" id="{00000000-0008-0000-0100-0000B6000000}"/>
            </a:ext>
          </a:extLst>
        </xdr:cNvPr>
        <xdr:cNvGrpSpPr>
          <a:grpSpLocks/>
        </xdr:cNvGrpSpPr>
      </xdr:nvGrpSpPr>
      <xdr:grpSpPr bwMode="auto">
        <a:xfrm>
          <a:off x="14567229" y="19814523"/>
          <a:ext cx="3045759" cy="493619"/>
          <a:chOff x="9762653" y="5248275"/>
          <a:chExt cx="2273017" cy="514350"/>
        </a:xfrm>
      </xdr:grpSpPr>
      <xdr:sp macro="" textlink="">
        <xdr:nvSpPr>
          <xdr:cNvPr id="183" name="Text Box 69">
            <a:extLst>
              <a:ext uri="{FF2B5EF4-FFF2-40B4-BE49-F238E27FC236}">
                <a16:creationId xmlns:a16="http://schemas.microsoft.com/office/drawing/2014/main" id="{00000000-0008-0000-0100-0000B7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972860" y="5374436"/>
            <a:ext cx="480980" cy="27173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de-CH" sz="1000" b="0" i="0" u="none" strike="noStrike" baseline="0">
                <a:solidFill>
                  <a:srgbClr val="003366"/>
                </a:solidFill>
                <a:latin typeface="Kl Bliss Regular"/>
              </a:rPr>
              <a:t>120</a:t>
            </a:r>
            <a:endParaRPr lang="de-CH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endParaRPr>
          </a:p>
          <a:p>
            <a:pPr algn="l" rtl="0">
              <a:defRPr sz="1000"/>
            </a:pPr>
            <a:endParaRPr lang="de-CH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endParaRPr>
          </a:p>
        </xdr:txBody>
      </xdr:sp>
      <xdr:sp macro="" textlink="">
        <xdr:nvSpPr>
          <xdr:cNvPr id="184" name="Line 157">
            <a:extLst>
              <a:ext uri="{FF2B5EF4-FFF2-40B4-BE49-F238E27FC236}">
                <a16:creationId xmlns:a16="http://schemas.microsoft.com/office/drawing/2014/main" id="{00000000-0008-0000-0100-0000B8000000}"/>
              </a:ext>
            </a:extLst>
          </xdr:cNvPr>
          <xdr:cNvSpPr>
            <a:spLocks noChangeShapeType="1"/>
          </xdr:cNvSpPr>
        </xdr:nvSpPr>
        <xdr:spPr bwMode="auto">
          <a:xfrm>
            <a:off x="10385425" y="5410200"/>
            <a:ext cx="1650245" cy="0"/>
          </a:xfrm>
          <a:prstGeom prst="line">
            <a:avLst/>
          </a:prstGeom>
          <a:noFill/>
          <a:ln w="9525">
            <a:solidFill>
              <a:srgbClr val="003366"/>
            </a:solidFill>
            <a:round/>
            <a:headEnd/>
            <a:tailEnd/>
          </a:ln>
        </xdr:spPr>
      </xdr:sp>
      <xdr:grpSp>
        <xdr:nvGrpSpPr>
          <xdr:cNvPr id="185" name="Group 70">
            <a:extLst>
              <a:ext uri="{FF2B5EF4-FFF2-40B4-BE49-F238E27FC236}">
                <a16:creationId xmlns:a16="http://schemas.microsoft.com/office/drawing/2014/main" id="{00000000-0008-0000-0100-0000B9000000}"/>
              </a:ext>
            </a:extLst>
          </xdr:cNvPr>
          <xdr:cNvGrpSpPr>
            <a:grpSpLocks/>
          </xdr:cNvGrpSpPr>
        </xdr:nvGrpSpPr>
        <xdr:grpSpPr bwMode="auto">
          <a:xfrm>
            <a:off x="9762653" y="5248275"/>
            <a:ext cx="778349" cy="514350"/>
            <a:chOff x="1147" y="335"/>
            <a:chExt cx="75" cy="54"/>
          </a:xfrm>
        </xdr:grpSpPr>
        <xdr:sp macro="" textlink="">
          <xdr:nvSpPr>
            <xdr:cNvPr id="186" name="Line 71">
              <a:extLst>
                <a:ext uri="{FF2B5EF4-FFF2-40B4-BE49-F238E27FC236}">
                  <a16:creationId xmlns:a16="http://schemas.microsoft.com/office/drawing/2014/main" id="{00000000-0008-0000-0100-0000BA000000}"/>
                </a:ext>
              </a:extLst>
            </xdr:cNvPr>
            <xdr:cNvSpPr>
              <a:spLocks noChangeShapeType="1"/>
            </xdr:cNvSpPr>
          </xdr:nvSpPr>
          <xdr:spPr bwMode="auto">
            <a:xfrm flipV="1">
              <a:off x="1211" y="347"/>
              <a:ext cx="9" cy="10"/>
            </a:xfrm>
            <a:prstGeom prst="line">
              <a:avLst/>
            </a:prstGeom>
            <a:noFill/>
            <a:ln w="9525">
              <a:solidFill>
                <a:srgbClr val="003366"/>
              </a:solidFill>
              <a:round/>
              <a:headEnd/>
              <a:tailEnd/>
            </a:ln>
          </xdr:spPr>
        </xdr:sp>
        <xdr:sp macro="" textlink="">
          <xdr:nvSpPr>
            <xdr:cNvPr id="187" name="Text Box 72">
              <a:extLst>
                <a:ext uri="{FF2B5EF4-FFF2-40B4-BE49-F238E27FC236}">
                  <a16:creationId xmlns:a16="http://schemas.microsoft.com/office/drawing/2014/main" id="{00000000-0008-0000-0100-0000BB00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1147" y="335"/>
              <a:ext cx="75" cy="5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  <xdr:txBody>
            <a:bodyPr vertOverflow="clip" wrap="square" lIns="91440" tIns="45720" rIns="91440" bIns="45720" anchor="t" upright="1"/>
            <a:lstStyle/>
            <a:p>
              <a:pPr algn="l" rtl="0">
                <a:defRPr sz="1000"/>
              </a:pPr>
              <a:r>
                <a:rPr lang="de-CH" sz="1000" b="0" i="0" u="none" strike="noStrike" baseline="0">
                  <a:solidFill>
                    <a:sysClr val="windowText" lastClr="000000"/>
                  </a:solidFill>
                  <a:latin typeface="Kl Bliss Regular"/>
                </a:rPr>
                <a:t>BLS 2</a:t>
              </a:r>
            </a:p>
            <a:p>
              <a:pPr algn="l" rtl="0">
                <a:defRPr sz="1000"/>
              </a:pPr>
              <a:r>
                <a:rPr lang="de-CH" sz="1000" b="0" i="0" u="none" strike="noStrike" baseline="0">
                  <a:solidFill>
                    <a:srgbClr val="003366"/>
                  </a:solidFill>
                  <a:latin typeface="Kl Bliss Regular"/>
                </a:rPr>
                <a:t>BDV 20/18</a:t>
              </a:r>
              <a:endParaRPr lang="de-CH" sz="1200" b="0" i="0" u="none" strike="noStrike" baseline="0">
                <a:solidFill>
                  <a:srgbClr val="000000"/>
                </a:solidFill>
                <a:latin typeface="Times New Roman"/>
                <a:cs typeface="Times New Roman"/>
              </a:endParaRPr>
            </a:p>
            <a:p>
              <a:pPr algn="l" rtl="0">
                <a:defRPr sz="1000"/>
              </a:pPr>
              <a:endParaRPr lang="de-CH" sz="1200" b="0" i="0" u="none" strike="noStrike" baseline="0">
                <a:solidFill>
                  <a:srgbClr val="000000"/>
                </a:solidFill>
                <a:latin typeface="Times New Roman"/>
                <a:cs typeface="Times New Roman"/>
              </a:endParaRPr>
            </a:p>
          </xdr:txBody>
        </xdr:sp>
      </xdr:grpSp>
    </xdr:grpSp>
    <xdr:clientData fLocksWithSheet="0"/>
  </xdr:twoCellAnchor>
  <xdr:twoCellAnchor>
    <xdr:from>
      <xdr:col>16</xdr:col>
      <xdr:colOff>82038</xdr:colOff>
      <xdr:row>28</xdr:row>
      <xdr:rowOff>102572</xdr:rowOff>
    </xdr:from>
    <xdr:to>
      <xdr:col>16</xdr:col>
      <xdr:colOff>735821</xdr:colOff>
      <xdr:row>28</xdr:row>
      <xdr:rowOff>388792</xdr:rowOff>
    </xdr:to>
    <xdr:grpSp>
      <xdr:nvGrpSpPr>
        <xdr:cNvPr id="188" name="Gruppieren 282">
          <a:extLst>
            <a:ext uri="{FF2B5EF4-FFF2-40B4-BE49-F238E27FC236}">
              <a16:creationId xmlns:a16="http://schemas.microsoft.com/office/drawing/2014/main" id="{00000000-0008-0000-0100-0000BC000000}"/>
            </a:ext>
          </a:extLst>
        </xdr:cNvPr>
        <xdr:cNvGrpSpPr>
          <a:grpSpLocks/>
        </xdr:cNvGrpSpPr>
      </xdr:nvGrpSpPr>
      <xdr:grpSpPr bwMode="auto">
        <a:xfrm>
          <a:off x="15026763" y="8465522"/>
          <a:ext cx="653783" cy="286220"/>
          <a:chOff x="11381788" y="1793875"/>
          <a:chExt cx="1085801" cy="290426"/>
        </a:xfrm>
      </xdr:grpSpPr>
      <xdr:grpSp>
        <xdr:nvGrpSpPr>
          <xdr:cNvPr id="189" name="Gruppieren 280">
            <a:extLst>
              <a:ext uri="{FF2B5EF4-FFF2-40B4-BE49-F238E27FC236}">
                <a16:creationId xmlns:a16="http://schemas.microsoft.com/office/drawing/2014/main" id="{00000000-0008-0000-0100-0000BD000000}"/>
              </a:ext>
            </a:extLst>
          </xdr:cNvPr>
          <xdr:cNvGrpSpPr>
            <a:grpSpLocks/>
          </xdr:cNvGrpSpPr>
        </xdr:nvGrpSpPr>
        <xdr:grpSpPr bwMode="auto">
          <a:xfrm>
            <a:off x="11528425" y="1793875"/>
            <a:ext cx="257175" cy="98425"/>
            <a:chOff x="11249025" y="1692275"/>
            <a:chExt cx="1019175" cy="555625"/>
          </a:xfrm>
        </xdr:grpSpPr>
        <xdr:sp macro="" textlink="">
          <xdr:nvSpPr>
            <xdr:cNvPr id="191" name="Rectangle 163">
              <a:extLst>
                <a:ext uri="{FF2B5EF4-FFF2-40B4-BE49-F238E27FC236}">
                  <a16:creationId xmlns:a16="http://schemas.microsoft.com/office/drawing/2014/main" id="{00000000-0008-0000-0100-0000BF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1249025" y="1692275"/>
              <a:ext cx="1006475" cy="555625"/>
            </a:xfrm>
            <a:prstGeom prst="rect">
              <a:avLst/>
            </a:prstGeom>
            <a:solidFill>
              <a:srgbClr val="FFFF00"/>
            </a:solidFill>
            <a:ln w="9525">
              <a:solidFill>
                <a:srgbClr val="003366"/>
              </a:solidFill>
              <a:miter lim="800000"/>
              <a:headEnd/>
              <a:tailEnd/>
            </a:ln>
          </xdr:spPr>
        </xdr:sp>
        <xdr:cxnSp macro="">
          <xdr:nvCxnSpPr>
            <xdr:cNvPr id="192" name="Gerade Verbindung 269">
              <a:extLst>
                <a:ext uri="{FF2B5EF4-FFF2-40B4-BE49-F238E27FC236}">
                  <a16:creationId xmlns:a16="http://schemas.microsoft.com/office/drawing/2014/main" id="{00000000-0008-0000-0100-0000C0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1249025" y="1703388"/>
              <a:ext cx="981075" cy="544512"/>
            </a:xfrm>
            <a:prstGeom prst="line">
              <a:avLst/>
            </a:prstGeom>
            <a:noFill/>
            <a:ln w="9525" algn="ctr">
              <a:solidFill>
                <a:srgbClr val="003366"/>
              </a:solidFill>
              <a:round/>
              <a:headEnd/>
              <a:tailEnd/>
            </a:ln>
          </xdr:spPr>
        </xdr:cxnSp>
        <xdr:cxnSp macro="">
          <xdr:nvCxnSpPr>
            <xdr:cNvPr id="193" name="Gerade Verbindung 276">
              <a:extLst>
                <a:ext uri="{FF2B5EF4-FFF2-40B4-BE49-F238E27FC236}">
                  <a16:creationId xmlns:a16="http://schemas.microsoft.com/office/drawing/2014/main" id="{00000000-0008-0000-0100-0000C1000000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11264900" y="1701800"/>
              <a:ext cx="1003300" cy="546100"/>
            </a:xfrm>
            <a:prstGeom prst="line">
              <a:avLst/>
            </a:prstGeom>
            <a:noFill/>
            <a:ln w="9525" algn="ctr">
              <a:solidFill>
                <a:srgbClr val="003366"/>
              </a:solidFill>
              <a:round/>
              <a:headEnd/>
              <a:tailEnd/>
            </a:ln>
          </xdr:spPr>
        </xdr:cxnSp>
      </xdr:grpSp>
      <xdr:sp macro="" textlink="">
        <xdr:nvSpPr>
          <xdr:cNvPr id="190" name="Text Box 750">
            <a:extLst>
              <a:ext uri="{FF2B5EF4-FFF2-40B4-BE49-F238E27FC236}">
                <a16:creationId xmlns:a16="http://schemas.microsoft.com/office/drawing/2014/main" id="{00000000-0008-0000-0100-0000BE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1381788" y="1884244"/>
            <a:ext cx="1085801" cy="20005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de-CH" sz="1000" b="0" i="0" strike="noStrike">
                <a:solidFill>
                  <a:srgbClr val="003366"/>
                </a:solidFill>
                <a:latin typeface="Arial" pitchFamily="34" charset="0"/>
                <a:cs typeface="Arial" pitchFamily="34" charset="0"/>
              </a:rPr>
              <a:t>X-Muffe</a:t>
            </a:r>
            <a:endParaRPr lang="de-CH" sz="1200" b="0" i="0" strike="noStrike">
              <a:solidFill>
                <a:srgbClr val="000000"/>
              </a:solidFill>
              <a:latin typeface="Arial" pitchFamily="34" charset="0"/>
              <a:cs typeface="Arial" pitchFamily="34" charset="0"/>
            </a:endParaRPr>
          </a:p>
          <a:p>
            <a:pPr algn="l" rtl="0">
              <a:defRPr sz="1000"/>
            </a:pPr>
            <a:endParaRPr lang="de-CH" sz="1200" b="0" i="0" strike="noStrike">
              <a:solidFill>
                <a:srgbClr val="000000"/>
              </a:solidFill>
              <a:latin typeface="Times New Roman"/>
              <a:cs typeface="Times New Roman"/>
            </a:endParaRPr>
          </a:p>
        </xdr:txBody>
      </xdr:sp>
    </xdr:grpSp>
    <xdr:clientData fLocksWithSheet="0"/>
  </xdr:twoCellAnchor>
  <xdr:twoCellAnchor>
    <xdr:from>
      <xdr:col>14</xdr:col>
      <xdr:colOff>152680</xdr:colOff>
      <xdr:row>77</xdr:row>
      <xdr:rowOff>35161</xdr:rowOff>
    </xdr:from>
    <xdr:to>
      <xdr:col>15</xdr:col>
      <xdr:colOff>1992126</xdr:colOff>
      <xdr:row>79</xdr:row>
      <xdr:rowOff>82786</xdr:rowOff>
    </xdr:to>
    <xdr:grpSp>
      <xdr:nvGrpSpPr>
        <xdr:cNvPr id="247" name="Gruppieren 179">
          <a:extLst>
            <a:ext uri="{FF2B5EF4-FFF2-40B4-BE49-F238E27FC236}">
              <a16:creationId xmlns:a16="http://schemas.microsoft.com/office/drawing/2014/main" id="{00000000-0008-0000-0100-0000F7000000}"/>
            </a:ext>
          </a:extLst>
        </xdr:cNvPr>
        <xdr:cNvGrpSpPr>
          <a:grpSpLocks/>
        </xdr:cNvGrpSpPr>
      </xdr:nvGrpSpPr>
      <xdr:grpSpPr bwMode="auto">
        <a:xfrm>
          <a:off x="11077855" y="20571061"/>
          <a:ext cx="3220571" cy="428625"/>
          <a:chOff x="7172325" y="3648075"/>
          <a:chExt cx="2327513" cy="438150"/>
        </a:xfrm>
      </xdr:grpSpPr>
      <xdr:sp macro="" textlink="">
        <xdr:nvSpPr>
          <xdr:cNvPr id="248" name="Text Box 69">
            <a:extLst>
              <a:ext uri="{FF2B5EF4-FFF2-40B4-BE49-F238E27FC236}">
                <a16:creationId xmlns:a16="http://schemas.microsoft.com/office/drawing/2014/main" id="{00000000-0008-0000-0100-0000F8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7750589" y="3813598"/>
            <a:ext cx="491524" cy="27262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de-CH" sz="1000" b="0" i="0" u="none" strike="noStrike" baseline="0">
                <a:solidFill>
                  <a:srgbClr val="003366"/>
                </a:solidFill>
                <a:latin typeface="Kl Bliss Regular"/>
              </a:rPr>
              <a:t>120</a:t>
            </a:r>
            <a:endParaRPr lang="de-CH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endParaRPr>
          </a:p>
          <a:p>
            <a:pPr algn="l" rtl="0">
              <a:defRPr sz="1000"/>
            </a:pPr>
            <a:endParaRPr lang="de-CH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endParaRPr>
          </a:p>
        </xdr:txBody>
      </xdr:sp>
      <xdr:grpSp>
        <xdr:nvGrpSpPr>
          <xdr:cNvPr id="249" name="Group 182">
            <a:extLst>
              <a:ext uri="{FF2B5EF4-FFF2-40B4-BE49-F238E27FC236}">
                <a16:creationId xmlns:a16="http://schemas.microsoft.com/office/drawing/2014/main" id="{00000000-0008-0000-0100-0000F9000000}"/>
              </a:ext>
            </a:extLst>
          </xdr:cNvPr>
          <xdr:cNvGrpSpPr>
            <a:grpSpLocks/>
          </xdr:cNvGrpSpPr>
        </xdr:nvGrpSpPr>
        <xdr:grpSpPr bwMode="auto">
          <a:xfrm>
            <a:off x="7172325" y="3648075"/>
            <a:ext cx="2327513" cy="438150"/>
            <a:chOff x="765" y="362"/>
            <a:chExt cx="244" cy="46"/>
          </a:xfrm>
        </xdr:grpSpPr>
        <xdr:sp macro="" textlink="">
          <xdr:nvSpPr>
            <xdr:cNvPr id="250" name="Line 157">
              <a:extLst>
                <a:ext uri="{FF2B5EF4-FFF2-40B4-BE49-F238E27FC236}">
                  <a16:creationId xmlns:a16="http://schemas.microsoft.com/office/drawing/2014/main" id="{00000000-0008-0000-0100-0000FA00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765" y="383"/>
              <a:ext cx="173" cy="0"/>
            </a:xfrm>
            <a:prstGeom prst="line">
              <a:avLst/>
            </a:prstGeom>
            <a:noFill/>
            <a:ln w="9525">
              <a:solidFill>
                <a:srgbClr val="003366"/>
              </a:solidFill>
              <a:round/>
              <a:headEnd/>
              <a:tailEnd/>
            </a:ln>
          </xdr:spPr>
        </xdr:sp>
        <xdr:sp macro="" textlink="">
          <xdr:nvSpPr>
            <xdr:cNvPr id="251" name="Rectangle 163">
              <a:extLst>
                <a:ext uri="{FF2B5EF4-FFF2-40B4-BE49-F238E27FC236}">
                  <a16:creationId xmlns:a16="http://schemas.microsoft.com/office/drawing/2014/main" id="{00000000-0008-0000-0100-0000FB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923" y="378"/>
              <a:ext cx="16" cy="9"/>
            </a:xfrm>
            <a:prstGeom prst="rect">
              <a:avLst/>
            </a:prstGeom>
            <a:noFill/>
            <a:ln w="9525">
              <a:solidFill>
                <a:srgbClr val="003366"/>
              </a:solidFill>
              <a:miter lim="800000"/>
              <a:headEnd/>
              <a:tailEnd/>
            </a:ln>
          </xdr:spPr>
        </xdr:sp>
        <xdr:sp macro="" textlink="">
          <xdr:nvSpPr>
            <xdr:cNvPr id="252" name="Line 164">
              <a:extLst>
                <a:ext uri="{FF2B5EF4-FFF2-40B4-BE49-F238E27FC236}">
                  <a16:creationId xmlns:a16="http://schemas.microsoft.com/office/drawing/2014/main" id="{00000000-0008-0000-0100-0000FC000000}"/>
                </a:ext>
              </a:extLst>
            </xdr:cNvPr>
            <xdr:cNvSpPr>
              <a:spLocks noChangeShapeType="1"/>
            </xdr:cNvSpPr>
          </xdr:nvSpPr>
          <xdr:spPr bwMode="auto">
            <a:xfrm flipV="1">
              <a:off x="923" y="378"/>
              <a:ext cx="16" cy="9"/>
            </a:xfrm>
            <a:prstGeom prst="line">
              <a:avLst/>
            </a:prstGeom>
            <a:noFill/>
            <a:ln w="9525">
              <a:solidFill>
                <a:srgbClr val="003366"/>
              </a:solidFill>
              <a:round/>
              <a:headEnd/>
              <a:tailEnd/>
            </a:ln>
          </xdr:spPr>
        </xdr:sp>
        <xdr:sp macro="" textlink="">
          <xdr:nvSpPr>
            <xdr:cNvPr id="253" name="Text Box 165">
              <a:extLst>
                <a:ext uri="{FF2B5EF4-FFF2-40B4-BE49-F238E27FC236}">
                  <a16:creationId xmlns:a16="http://schemas.microsoft.com/office/drawing/2014/main" id="{00000000-0008-0000-0100-0000FD00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941" y="362"/>
              <a:ext cx="68" cy="4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  <xdr:txBody>
            <a:bodyPr vertOverflow="clip" wrap="square" lIns="91440" tIns="45720" rIns="91440" bIns="45720" anchor="t" upright="1"/>
            <a:lstStyle/>
            <a:p>
              <a:pPr algn="l" rtl="0">
                <a:defRPr sz="1000"/>
              </a:pPr>
              <a:r>
                <a:rPr lang="de-CH" sz="1000" b="0" i="0" u="none" strike="noStrike" baseline="0">
                  <a:solidFill>
                    <a:srgbClr val="000000"/>
                  </a:solidFill>
                  <a:latin typeface="Calibri"/>
                </a:rPr>
                <a:t>BLS 1       </a:t>
              </a:r>
              <a:r>
                <a:rPr lang="de-CH" sz="1000" b="0" i="0" u="none" strike="noStrike" baseline="0">
                  <a:solidFill>
                    <a:srgbClr val="003366"/>
                  </a:solidFill>
                  <a:latin typeface="Kl Bliss Regular"/>
                </a:rPr>
                <a:t>BDV 18/20 </a:t>
              </a:r>
              <a:endParaRPr lang="de-CH" sz="1200" b="0" i="0" u="none" strike="noStrike" baseline="0">
                <a:solidFill>
                  <a:srgbClr val="000000"/>
                </a:solidFill>
                <a:latin typeface="Times New Roman"/>
                <a:cs typeface="Times New Roman"/>
              </a:endParaRPr>
            </a:p>
            <a:p>
              <a:pPr algn="l" rtl="0">
                <a:defRPr sz="1000"/>
              </a:pPr>
              <a:endParaRPr lang="de-CH" sz="1200" b="0" i="0" u="none" strike="noStrike" baseline="0">
                <a:solidFill>
                  <a:srgbClr val="000000"/>
                </a:solidFill>
                <a:latin typeface="Times New Roman"/>
                <a:cs typeface="Times New Roman"/>
              </a:endParaRPr>
            </a:p>
          </xdr:txBody>
        </xdr:sp>
      </xdr:grpSp>
    </xdr:grpSp>
    <xdr:clientData fLocksWithSheet="0"/>
  </xdr:twoCellAnchor>
  <xdr:twoCellAnchor>
    <xdr:from>
      <xdr:col>15</xdr:col>
      <xdr:colOff>2263310</xdr:colOff>
      <xdr:row>77</xdr:row>
      <xdr:rowOff>37542</xdr:rowOff>
    </xdr:from>
    <xdr:to>
      <xdr:col>17</xdr:col>
      <xdr:colOff>515472</xdr:colOff>
      <xdr:row>79</xdr:row>
      <xdr:rowOff>161367</xdr:rowOff>
    </xdr:to>
    <xdr:grpSp>
      <xdr:nvGrpSpPr>
        <xdr:cNvPr id="254" name="Gruppieren 197">
          <a:extLst>
            <a:ext uri="{FF2B5EF4-FFF2-40B4-BE49-F238E27FC236}">
              <a16:creationId xmlns:a16="http://schemas.microsoft.com/office/drawing/2014/main" id="{00000000-0008-0000-0100-0000FE000000}"/>
            </a:ext>
          </a:extLst>
        </xdr:cNvPr>
        <xdr:cNvGrpSpPr>
          <a:grpSpLocks/>
        </xdr:cNvGrpSpPr>
      </xdr:nvGrpSpPr>
      <xdr:grpSpPr bwMode="auto">
        <a:xfrm>
          <a:off x="14569610" y="20573442"/>
          <a:ext cx="3052762" cy="504825"/>
          <a:chOff x="9762653" y="5248275"/>
          <a:chExt cx="2273017" cy="514350"/>
        </a:xfrm>
      </xdr:grpSpPr>
      <xdr:sp macro="" textlink="">
        <xdr:nvSpPr>
          <xdr:cNvPr id="255" name="Text Box 69">
            <a:extLst>
              <a:ext uri="{FF2B5EF4-FFF2-40B4-BE49-F238E27FC236}">
                <a16:creationId xmlns:a16="http://schemas.microsoft.com/office/drawing/2014/main" id="{00000000-0008-0000-0100-0000FF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972860" y="5374436"/>
            <a:ext cx="480980" cy="27173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de-CH" sz="1000" b="0" i="0" u="none" strike="noStrike" baseline="0">
                <a:solidFill>
                  <a:srgbClr val="003366"/>
                </a:solidFill>
                <a:latin typeface="Kl Bliss Regular"/>
              </a:rPr>
              <a:t>120</a:t>
            </a:r>
            <a:endParaRPr lang="de-CH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endParaRPr>
          </a:p>
          <a:p>
            <a:pPr algn="l" rtl="0">
              <a:defRPr sz="1000"/>
            </a:pPr>
            <a:endParaRPr lang="de-CH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endParaRPr>
          </a:p>
        </xdr:txBody>
      </xdr:sp>
      <xdr:sp macro="" textlink="">
        <xdr:nvSpPr>
          <xdr:cNvPr id="256" name="Line 157">
            <a:extLst>
              <a:ext uri="{FF2B5EF4-FFF2-40B4-BE49-F238E27FC236}">
                <a16:creationId xmlns:a16="http://schemas.microsoft.com/office/drawing/2014/main" id="{00000000-0008-0000-0100-000000010000}"/>
              </a:ext>
            </a:extLst>
          </xdr:cNvPr>
          <xdr:cNvSpPr>
            <a:spLocks noChangeShapeType="1"/>
          </xdr:cNvSpPr>
        </xdr:nvSpPr>
        <xdr:spPr bwMode="auto">
          <a:xfrm>
            <a:off x="10385425" y="5410200"/>
            <a:ext cx="1650245" cy="0"/>
          </a:xfrm>
          <a:prstGeom prst="line">
            <a:avLst/>
          </a:prstGeom>
          <a:noFill/>
          <a:ln w="9525">
            <a:solidFill>
              <a:srgbClr val="003366"/>
            </a:solidFill>
            <a:round/>
            <a:headEnd/>
            <a:tailEnd/>
          </a:ln>
        </xdr:spPr>
      </xdr:sp>
      <xdr:grpSp>
        <xdr:nvGrpSpPr>
          <xdr:cNvPr id="257" name="Group 70">
            <a:extLst>
              <a:ext uri="{FF2B5EF4-FFF2-40B4-BE49-F238E27FC236}">
                <a16:creationId xmlns:a16="http://schemas.microsoft.com/office/drawing/2014/main" id="{00000000-0008-0000-0100-000001010000}"/>
              </a:ext>
            </a:extLst>
          </xdr:cNvPr>
          <xdr:cNvGrpSpPr>
            <a:grpSpLocks/>
          </xdr:cNvGrpSpPr>
        </xdr:nvGrpSpPr>
        <xdr:grpSpPr bwMode="auto">
          <a:xfrm>
            <a:off x="9762653" y="5248275"/>
            <a:ext cx="778349" cy="514350"/>
            <a:chOff x="1147" y="335"/>
            <a:chExt cx="75" cy="54"/>
          </a:xfrm>
        </xdr:grpSpPr>
        <xdr:sp macro="" textlink="">
          <xdr:nvSpPr>
            <xdr:cNvPr id="258" name="Line 71">
              <a:extLst>
                <a:ext uri="{FF2B5EF4-FFF2-40B4-BE49-F238E27FC236}">
                  <a16:creationId xmlns:a16="http://schemas.microsoft.com/office/drawing/2014/main" id="{00000000-0008-0000-0100-000002010000}"/>
                </a:ext>
              </a:extLst>
            </xdr:cNvPr>
            <xdr:cNvSpPr>
              <a:spLocks noChangeShapeType="1"/>
            </xdr:cNvSpPr>
          </xdr:nvSpPr>
          <xdr:spPr bwMode="auto">
            <a:xfrm flipV="1">
              <a:off x="1211" y="347"/>
              <a:ext cx="9" cy="10"/>
            </a:xfrm>
            <a:prstGeom prst="line">
              <a:avLst/>
            </a:prstGeom>
            <a:noFill/>
            <a:ln w="9525">
              <a:solidFill>
                <a:srgbClr val="003366"/>
              </a:solidFill>
              <a:round/>
              <a:headEnd/>
              <a:tailEnd/>
            </a:ln>
          </xdr:spPr>
        </xdr:sp>
        <xdr:sp macro="" textlink="">
          <xdr:nvSpPr>
            <xdr:cNvPr id="259" name="Text Box 72">
              <a:extLst>
                <a:ext uri="{FF2B5EF4-FFF2-40B4-BE49-F238E27FC236}">
                  <a16:creationId xmlns:a16="http://schemas.microsoft.com/office/drawing/2014/main" id="{00000000-0008-0000-0100-00000301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1147" y="335"/>
              <a:ext cx="75" cy="5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  <xdr:txBody>
            <a:bodyPr vertOverflow="clip" wrap="square" lIns="91440" tIns="45720" rIns="91440" bIns="45720" anchor="t" upright="1"/>
            <a:lstStyle/>
            <a:p>
              <a:pPr algn="l" rtl="0">
                <a:defRPr sz="1000"/>
              </a:pPr>
              <a:r>
                <a:rPr lang="de-CH" sz="1000" b="0" i="0" u="none" strike="noStrike" baseline="0">
                  <a:solidFill>
                    <a:sysClr val="windowText" lastClr="000000"/>
                  </a:solidFill>
                  <a:latin typeface="Kl Bliss Regular"/>
                </a:rPr>
                <a:t>BLS 2</a:t>
              </a:r>
            </a:p>
            <a:p>
              <a:pPr algn="l" rtl="0">
                <a:defRPr sz="1000"/>
              </a:pPr>
              <a:r>
                <a:rPr lang="de-CH" sz="1000" b="0" i="0" u="none" strike="noStrike" baseline="0">
                  <a:solidFill>
                    <a:srgbClr val="003366"/>
                  </a:solidFill>
                  <a:latin typeface="Kl Bliss Regular"/>
                </a:rPr>
                <a:t>BDV 18/20</a:t>
              </a:r>
              <a:endParaRPr lang="de-CH" sz="1200" b="0" i="0" u="none" strike="noStrike" baseline="0">
                <a:solidFill>
                  <a:srgbClr val="000000"/>
                </a:solidFill>
                <a:latin typeface="Times New Roman"/>
                <a:cs typeface="Times New Roman"/>
              </a:endParaRPr>
            </a:p>
            <a:p>
              <a:pPr algn="l" rtl="0">
                <a:defRPr sz="1000"/>
              </a:pPr>
              <a:endParaRPr lang="de-CH" sz="1200" b="0" i="0" u="none" strike="noStrike" baseline="0">
                <a:solidFill>
                  <a:srgbClr val="000000"/>
                </a:solidFill>
                <a:latin typeface="Times New Roman"/>
                <a:cs typeface="Times New Roman"/>
              </a:endParaRPr>
            </a:p>
          </xdr:txBody>
        </xdr:sp>
      </xdr:grpSp>
    </xdr:grpSp>
    <xdr:clientData fLocksWithSheet="0"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152400</xdr:colOff>
          <xdr:row>328</xdr:row>
          <xdr:rowOff>0</xdr:rowOff>
        </xdr:from>
        <xdr:to>
          <xdr:col>6</xdr:col>
          <xdr:colOff>200025</xdr:colOff>
          <xdr:row>335</xdr:row>
          <xdr:rowOff>180975</xdr:rowOff>
        </xdr:to>
        <xdr:sp macro="" textlink="">
          <xdr:nvSpPr>
            <xdr:cNvPr id="16385" name="CheckBox1" hidden="1">
              <a:extLst>
                <a:ext uri="{63B3BB69-23CF-44E3-9099-C40C66FF867C}">
                  <a14:compatExt spid="_x0000_s16385"/>
                </a:ext>
                <a:ext uri="{FF2B5EF4-FFF2-40B4-BE49-F238E27FC236}">
                  <a16:creationId xmlns:a16="http://schemas.microsoft.com/office/drawing/2014/main" id="{00000000-0008-0000-0100-000001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152400</xdr:colOff>
          <xdr:row>328</xdr:row>
          <xdr:rowOff>0</xdr:rowOff>
        </xdr:from>
        <xdr:to>
          <xdr:col>6</xdr:col>
          <xdr:colOff>200025</xdr:colOff>
          <xdr:row>335</xdr:row>
          <xdr:rowOff>171450</xdr:rowOff>
        </xdr:to>
        <xdr:sp macro="" textlink="">
          <xdr:nvSpPr>
            <xdr:cNvPr id="16386" name="CheckBox2" hidden="1">
              <a:extLst>
                <a:ext uri="{63B3BB69-23CF-44E3-9099-C40C66FF867C}">
                  <a14:compatExt spid="_x0000_s16386"/>
                </a:ext>
                <a:ext uri="{FF2B5EF4-FFF2-40B4-BE49-F238E27FC236}">
                  <a16:creationId xmlns:a16="http://schemas.microsoft.com/office/drawing/2014/main" id="{00000000-0008-0000-0100-000002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152400</xdr:colOff>
          <xdr:row>328</xdr:row>
          <xdr:rowOff>0</xdr:rowOff>
        </xdr:from>
        <xdr:to>
          <xdr:col>6</xdr:col>
          <xdr:colOff>200025</xdr:colOff>
          <xdr:row>335</xdr:row>
          <xdr:rowOff>171450</xdr:rowOff>
        </xdr:to>
        <xdr:sp macro="" textlink="">
          <xdr:nvSpPr>
            <xdr:cNvPr id="16387" name="CheckBox3" hidden="1">
              <a:extLst>
                <a:ext uri="{63B3BB69-23CF-44E3-9099-C40C66FF867C}">
                  <a14:compatExt spid="_x0000_s16387"/>
                </a:ext>
                <a:ext uri="{FF2B5EF4-FFF2-40B4-BE49-F238E27FC236}">
                  <a16:creationId xmlns:a16="http://schemas.microsoft.com/office/drawing/2014/main" id="{00000000-0008-0000-0100-000003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152400</xdr:colOff>
          <xdr:row>328</xdr:row>
          <xdr:rowOff>0</xdr:rowOff>
        </xdr:from>
        <xdr:to>
          <xdr:col>6</xdr:col>
          <xdr:colOff>200025</xdr:colOff>
          <xdr:row>335</xdr:row>
          <xdr:rowOff>171450</xdr:rowOff>
        </xdr:to>
        <xdr:sp macro="" textlink="">
          <xdr:nvSpPr>
            <xdr:cNvPr id="16388" name="CheckBox4" hidden="1">
              <a:extLst>
                <a:ext uri="{63B3BB69-23CF-44E3-9099-C40C66FF867C}">
                  <a14:compatExt spid="_x0000_s16388"/>
                </a:ext>
                <a:ext uri="{FF2B5EF4-FFF2-40B4-BE49-F238E27FC236}">
                  <a16:creationId xmlns:a16="http://schemas.microsoft.com/office/drawing/2014/main" id="{00000000-0008-0000-0100-000004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12</xdr:col>
      <xdr:colOff>560295</xdr:colOff>
      <xdr:row>0</xdr:row>
      <xdr:rowOff>201706</xdr:rowOff>
    </xdr:from>
    <xdr:to>
      <xdr:col>15</xdr:col>
      <xdr:colOff>201705</xdr:colOff>
      <xdr:row>1</xdr:row>
      <xdr:rowOff>246530</xdr:rowOff>
    </xdr:to>
    <xdr:sp macro="" textlink="">
      <xdr:nvSpPr>
        <xdr:cNvPr id="264" name="Textfeld 318">
          <a:extLst>
            <a:ext uri="{FF2B5EF4-FFF2-40B4-BE49-F238E27FC236}">
              <a16:creationId xmlns:a16="http://schemas.microsoft.com/office/drawing/2014/main" id="{00000000-0008-0000-0100-000008010000}"/>
            </a:ext>
          </a:extLst>
        </xdr:cNvPr>
        <xdr:cNvSpPr txBox="1"/>
      </xdr:nvSpPr>
      <xdr:spPr>
        <a:xfrm>
          <a:off x="8551770" y="201706"/>
          <a:ext cx="2632260" cy="321049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de-CH" sz="1100" b="1">
              <a:latin typeface="Arial" panose="020B0604020202020204" pitchFamily="34" charset="0"/>
              <a:cs typeface="Arial" panose="020B0604020202020204" pitchFamily="34" charset="0"/>
            </a:rPr>
            <a:t>graue</a:t>
          </a:r>
          <a:r>
            <a:rPr lang="de-CH" sz="1100" b="1" baseline="0">
              <a:latin typeface="Arial" panose="020B0604020202020204" pitchFamily="34" charset="0"/>
              <a:cs typeface="Arial" panose="020B0604020202020204" pitchFamily="34" charset="0"/>
            </a:rPr>
            <a:t> Zellen = Eingabezellen</a:t>
          </a:r>
          <a:endParaRPr lang="de-CH" sz="11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9</xdr:col>
      <xdr:colOff>235324</xdr:colOff>
      <xdr:row>0</xdr:row>
      <xdr:rowOff>99170</xdr:rowOff>
    </xdr:from>
    <xdr:to>
      <xdr:col>11</xdr:col>
      <xdr:colOff>613642</xdr:colOff>
      <xdr:row>1</xdr:row>
      <xdr:rowOff>56030</xdr:rowOff>
    </xdr:to>
    <xdr:grpSp>
      <xdr:nvGrpSpPr>
        <xdr:cNvPr id="265" name="Gruppieren 323">
          <a:extLst>
            <a:ext uri="{FF2B5EF4-FFF2-40B4-BE49-F238E27FC236}">
              <a16:creationId xmlns:a16="http://schemas.microsoft.com/office/drawing/2014/main" id="{00000000-0008-0000-0100-000009010000}"/>
            </a:ext>
          </a:extLst>
        </xdr:cNvPr>
        <xdr:cNvGrpSpPr/>
      </xdr:nvGrpSpPr>
      <xdr:grpSpPr>
        <a:xfrm>
          <a:off x="6864724" y="99170"/>
          <a:ext cx="1864218" cy="233085"/>
          <a:chOff x="5957909" y="95250"/>
          <a:chExt cx="1660836" cy="208749"/>
        </a:xfrm>
      </xdr:grpSpPr>
      <xdr:grpSp>
        <xdr:nvGrpSpPr>
          <xdr:cNvPr id="266" name="Group 2">
            <a:extLst>
              <a:ext uri="{FF2B5EF4-FFF2-40B4-BE49-F238E27FC236}">
                <a16:creationId xmlns:a16="http://schemas.microsoft.com/office/drawing/2014/main" id="{00000000-0008-0000-0100-00000A010000}"/>
              </a:ext>
            </a:extLst>
          </xdr:cNvPr>
          <xdr:cNvGrpSpPr>
            <a:grpSpLocks/>
          </xdr:cNvGrpSpPr>
        </xdr:nvGrpSpPr>
        <xdr:grpSpPr bwMode="auto">
          <a:xfrm>
            <a:off x="5957909" y="95250"/>
            <a:ext cx="845706" cy="208749"/>
            <a:chOff x="8791" y="610"/>
            <a:chExt cx="1426" cy="327"/>
          </a:xfrm>
        </xdr:grpSpPr>
        <xdr:sp macro="" textlink="">
          <xdr:nvSpPr>
            <xdr:cNvPr id="287" name="Freeform 4">
              <a:extLst>
                <a:ext uri="{FF2B5EF4-FFF2-40B4-BE49-F238E27FC236}">
                  <a16:creationId xmlns:a16="http://schemas.microsoft.com/office/drawing/2014/main" id="{00000000-0008-0000-0100-00001F010000}"/>
                </a:ext>
              </a:extLst>
            </xdr:cNvPr>
            <xdr:cNvSpPr>
              <a:spLocks/>
            </xdr:cNvSpPr>
          </xdr:nvSpPr>
          <xdr:spPr bwMode="auto">
            <a:xfrm>
              <a:off x="9304" y="795"/>
              <a:ext cx="64" cy="37"/>
            </a:xfrm>
            <a:custGeom>
              <a:avLst/>
              <a:gdLst>
                <a:gd name="T0" fmla="*/ 9 w 64"/>
                <a:gd name="T1" fmla="*/ 0 h 37"/>
                <a:gd name="T2" fmla="*/ 21 w 64"/>
                <a:gd name="T3" fmla="*/ 0 h 37"/>
                <a:gd name="T4" fmla="*/ 24 w 64"/>
                <a:gd name="T5" fmla="*/ 0 h 37"/>
                <a:gd name="T6" fmla="*/ 64 w 64"/>
                <a:gd name="T7" fmla="*/ 13 h 37"/>
                <a:gd name="T8" fmla="*/ 64 w 64"/>
                <a:gd name="T9" fmla="*/ 16 h 37"/>
                <a:gd name="T10" fmla="*/ 13 w 64"/>
                <a:gd name="T11" fmla="*/ 37 h 37"/>
                <a:gd name="T12" fmla="*/ 0 w 64"/>
                <a:gd name="T13" fmla="*/ 37 h 37"/>
                <a:gd name="T14" fmla="*/ 9 w 64"/>
                <a:gd name="T15" fmla="*/ 0 h 37"/>
                <a:gd name="T16" fmla="*/ 0 60000 65536"/>
                <a:gd name="T17" fmla="*/ 0 60000 65536"/>
                <a:gd name="T18" fmla="*/ 0 60000 65536"/>
                <a:gd name="T19" fmla="*/ 0 60000 65536"/>
                <a:gd name="T20" fmla="*/ 0 60000 65536"/>
                <a:gd name="T21" fmla="*/ 0 60000 65536"/>
                <a:gd name="T22" fmla="*/ 0 60000 65536"/>
                <a:gd name="T23" fmla="*/ 0 60000 65536"/>
                <a:gd name="T24" fmla="*/ 0 w 64"/>
                <a:gd name="T25" fmla="*/ 0 h 37"/>
                <a:gd name="T26" fmla="*/ 64 w 64"/>
                <a:gd name="T27" fmla="*/ 37 h 37"/>
              </a:gdLst>
              <a:ahLst/>
              <a:cxnLst>
                <a:cxn ang="T16">
                  <a:pos x="T0" y="T1"/>
                </a:cxn>
                <a:cxn ang="T17">
                  <a:pos x="T2" y="T3"/>
                </a:cxn>
                <a:cxn ang="T18">
                  <a:pos x="T4" y="T5"/>
                </a:cxn>
                <a:cxn ang="T19">
                  <a:pos x="T6" y="T7"/>
                </a:cxn>
                <a:cxn ang="T20">
                  <a:pos x="T8" y="T9"/>
                </a:cxn>
                <a:cxn ang="T21">
                  <a:pos x="T10" y="T11"/>
                </a:cxn>
                <a:cxn ang="T22">
                  <a:pos x="T12" y="T13"/>
                </a:cxn>
                <a:cxn ang="T23">
                  <a:pos x="T14" y="T15"/>
                </a:cxn>
              </a:cxnLst>
              <a:rect l="T24" t="T25" r="T26" b="T27"/>
              <a:pathLst>
                <a:path w="64" h="37">
                  <a:moveTo>
                    <a:pt x="9" y="0"/>
                  </a:moveTo>
                  <a:lnTo>
                    <a:pt x="21" y="0"/>
                  </a:lnTo>
                  <a:lnTo>
                    <a:pt x="24" y="0"/>
                  </a:lnTo>
                  <a:lnTo>
                    <a:pt x="64" y="13"/>
                  </a:lnTo>
                  <a:lnTo>
                    <a:pt x="64" y="16"/>
                  </a:lnTo>
                  <a:lnTo>
                    <a:pt x="13" y="37"/>
                  </a:lnTo>
                  <a:lnTo>
                    <a:pt x="0" y="37"/>
                  </a:lnTo>
                  <a:lnTo>
                    <a:pt x="9" y="0"/>
                  </a:lnTo>
                  <a:close/>
                </a:path>
              </a:pathLst>
            </a:custGeom>
            <a:solidFill>
              <a:srgbClr val="D30026"/>
            </a:solidFill>
            <a:ln w="9525">
              <a:noFill/>
              <a:round/>
              <a:headEnd/>
              <a:tailEnd/>
            </a:ln>
          </xdr:spPr>
        </xdr:sp>
        <xdr:grpSp>
          <xdr:nvGrpSpPr>
            <xdr:cNvPr id="288" name="Group 5">
              <a:extLst>
                <a:ext uri="{FF2B5EF4-FFF2-40B4-BE49-F238E27FC236}">
                  <a16:creationId xmlns:a16="http://schemas.microsoft.com/office/drawing/2014/main" id="{00000000-0008-0000-0100-000020010000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9092" y="620"/>
              <a:ext cx="1115" cy="307"/>
              <a:chOff x="9092" y="620"/>
              <a:chExt cx="1115" cy="307"/>
            </a:xfrm>
          </xdr:grpSpPr>
          <xdr:sp macro="" textlink="">
            <xdr:nvSpPr>
              <xdr:cNvPr id="291" name="Rectangle 6">
                <a:extLst>
                  <a:ext uri="{FF2B5EF4-FFF2-40B4-BE49-F238E27FC236}">
                    <a16:creationId xmlns:a16="http://schemas.microsoft.com/office/drawing/2014/main" id="{00000000-0008-0000-0100-00002301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126" y="620"/>
                <a:ext cx="81" cy="307"/>
              </a:xfrm>
              <a:prstGeom prst="rect">
                <a:avLst/>
              </a:prstGeom>
              <a:solidFill>
                <a:srgbClr val="D30026"/>
              </a:solidFill>
              <a:ln w="9525">
                <a:noFill/>
                <a:miter lim="800000"/>
                <a:headEnd/>
                <a:tailEnd/>
              </a:ln>
            </xdr:spPr>
          </xdr:sp>
          <xdr:sp macro="" textlink="">
            <xdr:nvSpPr>
              <xdr:cNvPr id="292" name="Freeform 7">
                <a:extLst>
                  <a:ext uri="{FF2B5EF4-FFF2-40B4-BE49-F238E27FC236}">
                    <a16:creationId xmlns:a16="http://schemas.microsoft.com/office/drawing/2014/main" id="{00000000-0008-0000-0100-00002401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112" y="723"/>
                <a:ext cx="14" cy="204"/>
              </a:xfrm>
              <a:custGeom>
                <a:avLst/>
                <a:gdLst>
                  <a:gd name="T0" fmla="*/ 14 w 14"/>
                  <a:gd name="T1" fmla="*/ 204 h 204"/>
                  <a:gd name="T2" fmla="*/ 14 w 14"/>
                  <a:gd name="T3" fmla="*/ 204 h 204"/>
                  <a:gd name="T4" fmla="*/ 0 w 14"/>
                  <a:gd name="T5" fmla="*/ 204 h 204"/>
                  <a:gd name="T6" fmla="*/ 0 w 14"/>
                  <a:gd name="T7" fmla="*/ 42 h 204"/>
                  <a:gd name="T8" fmla="*/ 13 w 14"/>
                  <a:gd name="T9" fmla="*/ 8 h 204"/>
                  <a:gd name="T10" fmla="*/ 14 w 14"/>
                  <a:gd name="T11" fmla="*/ 0 h 204"/>
                  <a:gd name="T12" fmla="*/ 0 60000 65536"/>
                  <a:gd name="T13" fmla="*/ 0 60000 65536"/>
                  <a:gd name="T14" fmla="*/ 0 60000 65536"/>
                  <a:gd name="T15" fmla="*/ 0 60000 65536"/>
                  <a:gd name="T16" fmla="*/ 0 60000 65536"/>
                  <a:gd name="T17" fmla="*/ 0 60000 65536"/>
                  <a:gd name="T18" fmla="*/ 0 w 14"/>
                  <a:gd name="T19" fmla="*/ 0 h 204"/>
                  <a:gd name="T20" fmla="*/ 14 w 14"/>
                  <a:gd name="T21" fmla="*/ 204 h 204"/>
                </a:gdLst>
                <a:ahLst/>
                <a:cxnLst>
                  <a:cxn ang="T12">
                    <a:pos x="T0" y="T1"/>
                  </a:cxn>
                  <a:cxn ang="T13">
                    <a:pos x="T2" y="T3"/>
                  </a:cxn>
                  <a:cxn ang="T14">
                    <a:pos x="T4" y="T5"/>
                  </a:cxn>
                  <a:cxn ang="T15">
                    <a:pos x="T6" y="T7"/>
                  </a:cxn>
                  <a:cxn ang="T16">
                    <a:pos x="T8" y="T9"/>
                  </a:cxn>
                  <a:cxn ang="T17">
                    <a:pos x="T10" y="T11"/>
                  </a:cxn>
                </a:cxnLst>
                <a:rect l="T18" t="T19" r="T20" b="T21"/>
                <a:pathLst>
                  <a:path w="14" h="204">
                    <a:moveTo>
                      <a:pt x="14" y="204"/>
                    </a:moveTo>
                    <a:lnTo>
                      <a:pt x="14" y="204"/>
                    </a:lnTo>
                    <a:lnTo>
                      <a:pt x="0" y="204"/>
                    </a:lnTo>
                    <a:lnTo>
                      <a:pt x="0" y="42"/>
                    </a:lnTo>
                    <a:lnTo>
                      <a:pt x="13" y="8"/>
                    </a:lnTo>
                    <a:lnTo>
                      <a:pt x="14" y="0"/>
                    </a:lnTo>
                  </a:path>
                </a:pathLst>
              </a:custGeom>
              <a:solidFill>
                <a:srgbClr val="D30026"/>
              </a:solidFill>
              <a:ln w="9525">
                <a:noFill/>
                <a:round/>
                <a:headEnd/>
                <a:tailEnd/>
              </a:ln>
            </xdr:spPr>
          </xdr:sp>
          <xdr:sp macro="" textlink="">
            <xdr:nvSpPr>
              <xdr:cNvPr id="293" name="Freeform 8">
                <a:extLst>
                  <a:ext uri="{FF2B5EF4-FFF2-40B4-BE49-F238E27FC236}">
                    <a16:creationId xmlns:a16="http://schemas.microsoft.com/office/drawing/2014/main" id="{00000000-0008-0000-0100-00002501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815" y="620"/>
                <a:ext cx="311" cy="266"/>
              </a:xfrm>
              <a:custGeom>
                <a:avLst/>
                <a:gdLst>
                  <a:gd name="T0" fmla="*/ 311 w 311"/>
                  <a:gd name="T1" fmla="*/ 103 h 266"/>
                  <a:gd name="T2" fmla="*/ 272 w 311"/>
                  <a:gd name="T3" fmla="*/ 52 h 266"/>
                  <a:gd name="T4" fmla="*/ 208 w 311"/>
                  <a:gd name="T5" fmla="*/ 41 h 266"/>
                  <a:gd name="T6" fmla="*/ 198 w 311"/>
                  <a:gd name="T7" fmla="*/ 41 h 266"/>
                  <a:gd name="T8" fmla="*/ 59 w 311"/>
                  <a:gd name="T9" fmla="*/ 41 h 266"/>
                  <a:gd name="T10" fmla="*/ 0 w 311"/>
                  <a:gd name="T11" fmla="*/ 266 h 266"/>
                  <a:gd name="T12" fmla="*/ 0 w 311"/>
                  <a:gd name="T13" fmla="*/ 0 h 266"/>
                  <a:gd name="T14" fmla="*/ 311 w 311"/>
                  <a:gd name="T15" fmla="*/ 0 h 266"/>
                  <a:gd name="T16" fmla="*/ 311 w 311"/>
                  <a:gd name="T17" fmla="*/ 0 h 266"/>
                  <a:gd name="T18" fmla="*/ 0 60000 65536"/>
                  <a:gd name="T19" fmla="*/ 0 60000 65536"/>
                  <a:gd name="T20" fmla="*/ 0 60000 65536"/>
                  <a:gd name="T21" fmla="*/ 0 60000 65536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w 311"/>
                  <a:gd name="T28" fmla="*/ 0 h 266"/>
                  <a:gd name="T29" fmla="*/ 311 w 311"/>
                  <a:gd name="T30" fmla="*/ 266 h 266"/>
                </a:gdLst>
                <a:ahLst/>
                <a:cxnLst>
                  <a:cxn ang="T18">
                    <a:pos x="T0" y="T1"/>
                  </a:cxn>
                  <a:cxn ang="T19">
                    <a:pos x="T2" y="T3"/>
                  </a:cxn>
                  <a:cxn ang="T20">
                    <a:pos x="T4" y="T5"/>
                  </a:cxn>
                  <a:cxn ang="T21">
                    <a:pos x="T6" y="T7"/>
                  </a:cxn>
                  <a:cxn ang="T22">
                    <a:pos x="T8" y="T9"/>
                  </a:cxn>
                  <a:cxn ang="T23">
                    <a:pos x="T10" y="T11"/>
                  </a:cxn>
                  <a:cxn ang="T24">
                    <a:pos x="T12" y="T13"/>
                  </a:cxn>
                  <a:cxn ang="T25">
                    <a:pos x="T14" y="T15"/>
                  </a:cxn>
                  <a:cxn ang="T26">
                    <a:pos x="T16" y="T17"/>
                  </a:cxn>
                </a:cxnLst>
                <a:rect l="T27" t="T28" r="T29" b="T30"/>
                <a:pathLst>
                  <a:path w="311" h="266">
                    <a:moveTo>
                      <a:pt x="311" y="103"/>
                    </a:moveTo>
                    <a:lnTo>
                      <a:pt x="272" y="52"/>
                    </a:lnTo>
                    <a:lnTo>
                      <a:pt x="208" y="41"/>
                    </a:lnTo>
                    <a:lnTo>
                      <a:pt x="198" y="41"/>
                    </a:lnTo>
                    <a:lnTo>
                      <a:pt x="59" y="41"/>
                    </a:lnTo>
                    <a:lnTo>
                      <a:pt x="0" y="266"/>
                    </a:lnTo>
                    <a:lnTo>
                      <a:pt x="0" y="0"/>
                    </a:lnTo>
                    <a:lnTo>
                      <a:pt x="311" y="0"/>
                    </a:lnTo>
                  </a:path>
                </a:pathLst>
              </a:custGeom>
              <a:solidFill>
                <a:srgbClr val="D30026"/>
              </a:solidFill>
              <a:ln w="9525">
                <a:noFill/>
                <a:round/>
                <a:headEnd/>
                <a:tailEnd/>
              </a:ln>
            </xdr:spPr>
          </xdr:sp>
          <xdr:sp macro="" textlink="">
            <xdr:nvSpPr>
              <xdr:cNvPr id="294" name="Freeform 9">
                <a:extLst>
                  <a:ext uri="{FF2B5EF4-FFF2-40B4-BE49-F238E27FC236}">
                    <a16:creationId xmlns:a16="http://schemas.microsoft.com/office/drawing/2014/main" id="{00000000-0008-0000-0100-00002601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815" y="814"/>
                <a:ext cx="297" cy="113"/>
              </a:xfrm>
              <a:custGeom>
                <a:avLst/>
                <a:gdLst>
                  <a:gd name="T0" fmla="*/ 297 w 297"/>
                  <a:gd name="T1" fmla="*/ 113 h 113"/>
                  <a:gd name="T2" fmla="*/ 297 w 297"/>
                  <a:gd name="T3" fmla="*/ 113 h 113"/>
                  <a:gd name="T4" fmla="*/ 0 w 297"/>
                  <a:gd name="T5" fmla="*/ 113 h 113"/>
                  <a:gd name="T6" fmla="*/ 0 w 297"/>
                  <a:gd name="T7" fmla="*/ 72 h 113"/>
                  <a:gd name="T8" fmla="*/ 112 w 297"/>
                  <a:gd name="T9" fmla="*/ 72 h 113"/>
                  <a:gd name="T10" fmla="*/ 131 w 297"/>
                  <a:gd name="T11" fmla="*/ 0 h 113"/>
                  <a:gd name="T12" fmla="*/ 133 w 297"/>
                  <a:gd name="T13" fmla="*/ 0 h 113"/>
                  <a:gd name="T14" fmla="*/ 164 w 297"/>
                  <a:gd name="T15" fmla="*/ 72 h 113"/>
                  <a:gd name="T16" fmla="*/ 297 w 297"/>
                  <a:gd name="T17" fmla="*/ 72 h 113"/>
                  <a:gd name="T18" fmla="*/ 0 60000 65536"/>
                  <a:gd name="T19" fmla="*/ 0 60000 65536"/>
                  <a:gd name="T20" fmla="*/ 0 60000 65536"/>
                  <a:gd name="T21" fmla="*/ 0 60000 65536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w 297"/>
                  <a:gd name="T28" fmla="*/ 0 h 113"/>
                  <a:gd name="T29" fmla="*/ 297 w 297"/>
                  <a:gd name="T30" fmla="*/ 113 h 113"/>
                </a:gdLst>
                <a:ahLst/>
                <a:cxnLst>
                  <a:cxn ang="T18">
                    <a:pos x="T0" y="T1"/>
                  </a:cxn>
                  <a:cxn ang="T19">
                    <a:pos x="T2" y="T3"/>
                  </a:cxn>
                  <a:cxn ang="T20">
                    <a:pos x="T4" y="T5"/>
                  </a:cxn>
                  <a:cxn ang="T21">
                    <a:pos x="T6" y="T7"/>
                  </a:cxn>
                  <a:cxn ang="T22">
                    <a:pos x="T8" y="T9"/>
                  </a:cxn>
                  <a:cxn ang="T23">
                    <a:pos x="T10" y="T11"/>
                  </a:cxn>
                  <a:cxn ang="T24">
                    <a:pos x="T12" y="T13"/>
                  </a:cxn>
                  <a:cxn ang="T25">
                    <a:pos x="T14" y="T15"/>
                  </a:cxn>
                  <a:cxn ang="T26">
                    <a:pos x="T16" y="T17"/>
                  </a:cxn>
                </a:cxnLst>
                <a:rect l="T27" t="T28" r="T29" b="T30"/>
                <a:pathLst>
                  <a:path w="297" h="113">
                    <a:moveTo>
                      <a:pt x="297" y="113"/>
                    </a:moveTo>
                    <a:lnTo>
                      <a:pt x="297" y="113"/>
                    </a:lnTo>
                    <a:lnTo>
                      <a:pt x="0" y="113"/>
                    </a:lnTo>
                    <a:lnTo>
                      <a:pt x="0" y="72"/>
                    </a:lnTo>
                    <a:lnTo>
                      <a:pt x="112" y="72"/>
                    </a:lnTo>
                    <a:lnTo>
                      <a:pt x="131" y="0"/>
                    </a:lnTo>
                    <a:lnTo>
                      <a:pt x="133" y="0"/>
                    </a:lnTo>
                    <a:lnTo>
                      <a:pt x="164" y="72"/>
                    </a:lnTo>
                    <a:lnTo>
                      <a:pt x="297" y="72"/>
                    </a:lnTo>
                  </a:path>
                </a:pathLst>
              </a:custGeom>
              <a:solidFill>
                <a:srgbClr val="D30026"/>
              </a:solidFill>
              <a:ln w="9525">
                <a:noFill/>
                <a:round/>
                <a:headEnd/>
                <a:tailEnd/>
              </a:ln>
            </xdr:spPr>
          </xdr:sp>
          <xdr:sp macro="" textlink="">
            <xdr:nvSpPr>
              <xdr:cNvPr id="295" name="Freeform 10">
                <a:extLst>
                  <a:ext uri="{FF2B5EF4-FFF2-40B4-BE49-F238E27FC236}">
                    <a16:creationId xmlns:a16="http://schemas.microsoft.com/office/drawing/2014/main" id="{00000000-0008-0000-0100-00002701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047" y="765"/>
                <a:ext cx="65" cy="121"/>
              </a:xfrm>
              <a:custGeom>
                <a:avLst/>
                <a:gdLst>
                  <a:gd name="T0" fmla="*/ 65 w 65"/>
                  <a:gd name="T1" fmla="*/ 121 h 121"/>
                  <a:gd name="T2" fmla="*/ 62 w 65"/>
                  <a:gd name="T3" fmla="*/ 117 h 121"/>
                  <a:gd name="T4" fmla="*/ 59 w 65"/>
                  <a:gd name="T5" fmla="*/ 112 h 121"/>
                  <a:gd name="T6" fmla="*/ 56 w 65"/>
                  <a:gd name="T7" fmla="*/ 107 h 121"/>
                  <a:gd name="T8" fmla="*/ 52 w 65"/>
                  <a:gd name="T9" fmla="*/ 102 h 121"/>
                  <a:gd name="T10" fmla="*/ 48 w 65"/>
                  <a:gd name="T11" fmla="*/ 96 h 121"/>
                  <a:gd name="T12" fmla="*/ 44 w 65"/>
                  <a:gd name="T13" fmla="*/ 90 h 121"/>
                  <a:gd name="T14" fmla="*/ 40 w 65"/>
                  <a:gd name="T15" fmla="*/ 84 h 121"/>
                  <a:gd name="T16" fmla="*/ 35 w 65"/>
                  <a:gd name="T17" fmla="*/ 77 h 121"/>
                  <a:gd name="T18" fmla="*/ 30 w 65"/>
                  <a:gd name="T19" fmla="*/ 69 h 121"/>
                  <a:gd name="T20" fmla="*/ 7 w 65"/>
                  <a:gd name="T21" fmla="*/ 39 h 121"/>
                  <a:gd name="T22" fmla="*/ 6 w 65"/>
                  <a:gd name="T23" fmla="*/ 39 h 121"/>
                  <a:gd name="T24" fmla="*/ 1 w 65"/>
                  <a:gd name="T25" fmla="*/ 35 h 121"/>
                  <a:gd name="T26" fmla="*/ 0 w 65"/>
                  <a:gd name="T27" fmla="*/ 35 h 121"/>
                  <a:gd name="T28" fmla="*/ 0 w 65"/>
                  <a:gd name="T29" fmla="*/ 35 h 121"/>
                  <a:gd name="T30" fmla="*/ 0 w 65"/>
                  <a:gd name="T31" fmla="*/ 34 h 121"/>
                  <a:gd name="T32" fmla="*/ 0 w 65"/>
                  <a:gd name="T33" fmla="*/ 33 h 121"/>
                  <a:gd name="T34" fmla="*/ 0 w 65"/>
                  <a:gd name="T35" fmla="*/ 33 h 121"/>
                  <a:gd name="T36" fmla="*/ 1 w 65"/>
                  <a:gd name="T37" fmla="*/ 32 h 121"/>
                  <a:gd name="T38" fmla="*/ 2 w 65"/>
                  <a:gd name="T39" fmla="*/ 32 h 121"/>
                  <a:gd name="T40" fmla="*/ 3 w 65"/>
                  <a:gd name="T41" fmla="*/ 32 h 121"/>
                  <a:gd name="T42" fmla="*/ 3 w 65"/>
                  <a:gd name="T43" fmla="*/ 32 h 121"/>
                  <a:gd name="T44" fmla="*/ 4 w 65"/>
                  <a:gd name="T45" fmla="*/ 32 h 121"/>
                  <a:gd name="T46" fmla="*/ 5 w 65"/>
                  <a:gd name="T47" fmla="*/ 31 h 121"/>
                  <a:gd name="T48" fmla="*/ 6 w 65"/>
                  <a:gd name="T49" fmla="*/ 31 h 121"/>
                  <a:gd name="T50" fmla="*/ 7 w 65"/>
                  <a:gd name="T51" fmla="*/ 31 h 121"/>
                  <a:gd name="T52" fmla="*/ 8 w 65"/>
                  <a:gd name="T53" fmla="*/ 31 h 121"/>
                  <a:gd name="T54" fmla="*/ 8 w 65"/>
                  <a:gd name="T55" fmla="*/ 31 h 121"/>
                  <a:gd name="T56" fmla="*/ 9 w 65"/>
                  <a:gd name="T57" fmla="*/ 30 h 121"/>
                  <a:gd name="T58" fmla="*/ 10 w 65"/>
                  <a:gd name="T59" fmla="*/ 30 h 121"/>
                  <a:gd name="T60" fmla="*/ 11 w 65"/>
                  <a:gd name="T61" fmla="*/ 30 h 121"/>
                  <a:gd name="T62" fmla="*/ 12 w 65"/>
                  <a:gd name="T63" fmla="*/ 30 h 121"/>
                  <a:gd name="T64" fmla="*/ 12 w 65"/>
                  <a:gd name="T65" fmla="*/ 30 h 121"/>
                  <a:gd name="T66" fmla="*/ 13 w 65"/>
                  <a:gd name="T67" fmla="*/ 29 h 121"/>
                  <a:gd name="T68" fmla="*/ 14 w 65"/>
                  <a:gd name="T69" fmla="*/ 29 h 121"/>
                  <a:gd name="T70" fmla="*/ 15 w 65"/>
                  <a:gd name="T71" fmla="*/ 29 h 121"/>
                  <a:gd name="T72" fmla="*/ 15 w 65"/>
                  <a:gd name="T73" fmla="*/ 29 h 121"/>
                  <a:gd name="T74" fmla="*/ 19 w 65"/>
                  <a:gd name="T75" fmla="*/ 28 h 121"/>
                  <a:gd name="T76" fmla="*/ 25 w 65"/>
                  <a:gd name="T77" fmla="*/ 26 h 121"/>
                  <a:gd name="T78" fmla="*/ 65 w 65"/>
                  <a:gd name="T79" fmla="*/ 0 h 121"/>
                  <a:gd name="T80" fmla="*/ 0 60000 65536"/>
                  <a:gd name="T81" fmla="*/ 0 60000 65536"/>
                  <a:gd name="T82" fmla="*/ 0 60000 65536"/>
                  <a:gd name="T83" fmla="*/ 0 60000 65536"/>
                  <a:gd name="T84" fmla="*/ 0 60000 65536"/>
                  <a:gd name="T85" fmla="*/ 0 60000 65536"/>
                  <a:gd name="T86" fmla="*/ 0 60000 65536"/>
                  <a:gd name="T87" fmla="*/ 0 60000 65536"/>
                  <a:gd name="T88" fmla="*/ 0 60000 65536"/>
                  <a:gd name="T89" fmla="*/ 0 60000 65536"/>
                  <a:gd name="T90" fmla="*/ 0 60000 65536"/>
                  <a:gd name="T91" fmla="*/ 0 60000 65536"/>
                  <a:gd name="T92" fmla="*/ 0 60000 65536"/>
                  <a:gd name="T93" fmla="*/ 0 60000 65536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w 65"/>
                  <a:gd name="T121" fmla="*/ 0 h 121"/>
                  <a:gd name="T122" fmla="*/ 65 w 65"/>
                  <a:gd name="T123" fmla="*/ 121 h 121"/>
                </a:gdLst>
                <a:ahLst/>
                <a:cxnLst>
                  <a:cxn ang="T80">
                    <a:pos x="T0" y="T1"/>
                  </a:cxn>
                  <a:cxn ang="T81">
                    <a:pos x="T2" y="T3"/>
                  </a:cxn>
                  <a:cxn ang="T82">
                    <a:pos x="T4" y="T5"/>
                  </a:cxn>
                  <a:cxn ang="T83">
                    <a:pos x="T6" y="T7"/>
                  </a:cxn>
                  <a:cxn ang="T84">
                    <a:pos x="T8" y="T9"/>
                  </a:cxn>
                  <a:cxn ang="T85">
                    <a:pos x="T10" y="T11"/>
                  </a:cxn>
                  <a:cxn ang="T86">
                    <a:pos x="T12" y="T13"/>
                  </a:cxn>
                  <a:cxn ang="T87">
                    <a:pos x="T14" y="T15"/>
                  </a:cxn>
                  <a:cxn ang="T88">
                    <a:pos x="T16" y="T17"/>
                  </a:cxn>
                  <a:cxn ang="T89">
                    <a:pos x="T18" y="T19"/>
                  </a:cxn>
                  <a:cxn ang="T90">
                    <a:pos x="T20" y="T21"/>
                  </a:cxn>
                  <a:cxn ang="T91">
                    <a:pos x="T22" y="T23"/>
                  </a:cxn>
                  <a:cxn ang="T92">
                    <a:pos x="T24" y="T25"/>
                  </a:cxn>
                  <a:cxn ang="T93">
                    <a:pos x="T26" y="T27"/>
                  </a:cxn>
                  <a:cxn ang="T94">
                    <a:pos x="T28" y="T29"/>
                  </a:cxn>
                  <a:cxn ang="T95">
                    <a:pos x="T30" y="T31"/>
                  </a:cxn>
                  <a:cxn ang="T96">
                    <a:pos x="T32" y="T33"/>
                  </a:cxn>
                  <a:cxn ang="T97">
                    <a:pos x="T34" y="T35"/>
                  </a:cxn>
                  <a:cxn ang="T98">
                    <a:pos x="T36" y="T37"/>
                  </a:cxn>
                  <a:cxn ang="T99">
                    <a:pos x="T38" y="T39"/>
                  </a:cxn>
                  <a:cxn ang="T100">
                    <a:pos x="T40" y="T41"/>
                  </a:cxn>
                  <a:cxn ang="T101">
                    <a:pos x="T42" y="T43"/>
                  </a:cxn>
                  <a:cxn ang="T102">
                    <a:pos x="T44" y="T45"/>
                  </a:cxn>
                  <a:cxn ang="T103">
                    <a:pos x="T46" y="T47"/>
                  </a:cxn>
                  <a:cxn ang="T104">
                    <a:pos x="T48" y="T49"/>
                  </a:cxn>
                  <a:cxn ang="T105">
                    <a:pos x="T50" y="T51"/>
                  </a:cxn>
                  <a:cxn ang="T106">
                    <a:pos x="T52" y="T53"/>
                  </a:cxn>
                  <a:cxn ang="T107">
                    <a:pos x="T54" y="T55"/>
                  </a:cxn>
                  <a:cxn ang="T108">
                    <a:pos x="T56" y="T57"/>
                  </a:cxn>
                  <a:cxn ang="T109">
                    <a:pos x="T58" y="T59"/>
                  </a:cxn>
                  <a:cxn ang="T110">
                    <a:pos x="T60" y="T61"/>
                  </a:cxn>
                  <a:cxn ang="T111">
                    <a:pos x="T62" y="T63"/>
                  </a:cxn>
                  <a:cxn ang="T112">
                    <a:pos x="T64" y="T65"/>
                  </a:cxn>
                  <a:cxn ang="T113">
                    <a:pos x="T66" y="T67"/>
                  </a:cxn>
                  <a:cxn ang="T114">
                    <a:pos x="T68" y="T69"/>
                  </a:cxn>
                  <a:cxn ang="T115">
                    <a:pos x="T70" y="T71"/>
                  </a:cxn>
                  <a:cxn ang="T116">
                    <a:pos x="T72" y="T73"/>
                  </a:cxn>
                  <a:cxn ang="T117">
                    <a:pos x="T74" y="T75"/>
                  </a:cxn>
                  <a:cxn ang="T118">
                    <a:pos x="T76" y="T77"/>
                  </a:cxn>
                  <a:cxn ang="T119">
                    <a:pos x="T78" y="T79"/>
                  </a:cxn>
                </a:cxnLst>
                <a:rect l="T120" t="T121" r="T122" b="T123"/>
                <a:pathLst>
                  <a:path w="65" h="121">
                    <a:moveTo>
                      <a:pt x="65" y="121"/>
                    </a:moveTo>
                    <a:lnTo>
                      <a:pt x="62" y="117"/>
                    </a:lnTo>
                    <a:lnTo>
                      <a:pt x="59" y="112"/>
                    </a:lnTo>
                    <a:lnTo>
                      <a:pt x="56" y="107"/>
                    </a:lnTo>
                    <a:lnTo>
                      <a:pt x="52" y="102"/>
                    </a:lnTo>
                    <a:lnTo>
                      <a:pt x="48" y="96"/>
                    </a:lnTo>
                    <a:lnTo>
                      <a:pt x="44" y="90"/>
                    </a:lnTo>
                    <a:lnTo>
                      <a:pt x="40" y="84"/>
                    </a:lnTo>
                    <a:lnTo>
                      <a:pt x="35" y="77"/>
                    </a:lnTo>
                    <a:lnTo>
                      <a:pt x="30" y="69"/>
                    </a:lnTo>
                    <a:lnTo>
                      <a:pt x="7" y="39"/>
                    </a:lnTo>
                    <a:lnTo>
                      <a:pt x="6" y="39"/>
                    </a:lnTo>
                    <a:lnTo>
                      <a:pt x="1" y="35"/>
                    </a:lnTo>
                    <a:lnTo>
                      <a:pt x="0" y="35"/>
                    </a:lnTo>
                    <a:lnTo>
                      <a:pt x="0" y="34"/>
                    </a:lnTo>
                    <a:lnTo>
                      <a:pt x="0" y="33"/>
                    </a:lnTo>
                    <a:lnTo>
                      <a:pt x="1" y="32"/>
                    </a:lnTo>
                    <a:lnTo>
                      <a:pt x="2" y="32"/>
                    </a:lnTo>
                    <a:lnTo>
                      <a:pt x="3" y="32"/>
                    </a:lnTo>
                    <a:lnTo>
                      <a:pt x="4" y="32"/>
                    </a:lnTo>
                    <a:lnTo>
                      <a:pt x="5" y="31"/>
                    </a:lnTo>
                    <a:lnTo>
                      <a:pt x="6" y="31"/>
                    </a:lnTo>
                    <a:lnTo>
                      <a:pt x="7" y="31"/>
                    </a:lnTo>
                    <a:lnTo>
                      <a:pt x="8" y="31"/>
                    </a:lnTo>
                    <a:lnTo>
                      <a:pt x="9" y="30"/>
                    </a:lnTo>
                    <a:lnTo>
                      <a:pt x="10" y="30"/>
                    </a:lnTo>
                    <a:lnTo>
                      <a:pt x="11" y="30"/>
                    </a:lnTo>
                    <a:lnTo>
                      <a:pt x="12" y="30"/>
                    </a:lnTo>
                    <a:lnTo>
                      <a:pt x="13" y="29"/>
                    </a:lnTo>
                    <a:lnTo>
                      <a:pt x="14" y="29"/>
                    </a:lnTo>
                    <a:lnTo>
                      <a:pt x="15" y="29"/>
                    </a:lnTo>
                    <a:lnTo>
                      <a:pt x="19" y="28"/>
                    </a:lnTo>
                    <a:lnTo>
                      <a:pt x="25" y="26"/>
                    </a:lnTo>
                    <a:lnTo>
                      <a:pt x="65" y="0"/>
                    </a:lnTo>
                  </a:path>
                </a:pathLst>
              </a:custGeom>
              <a:solidFill>
                <a:srgbClr val="D30026"/>
              </a:solidFill>
              <a:ln w="9525">
                <a:noFill/>
                <a:round/>
                <a:headEnd/>
                <a:tailEnd/>
              </a:ln>
            </xdr:spPr>
          </xdr:sp>
          <xdr:sp macro="" textlink="">
            <xdr:nvSpPr>
              <xdr:cNvPr id="296" name="Freeform 11">
                <a:extLst>
                  <a:ext uri="{FF2B5EF4-FFF2-40B4-BE49-F238E27FC236}">
                    <a16:creationId xmlns:a16="http://schemas.microsoft.com/office/drawing/2014/main" id="{00000000-0008-0000-0100-00002801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798" y="620"/>
                <a:ext cx="17" cy="307"/>
              </a:xfrm>
              <a:custGeom>
                <a:avLst/>
                <a:gdLst>
                  <a:gd name="T0" fmla="*/ 17 w 17"/>
                  <a:gd name="T1" fmla="*/ 307 h 307"/>
                  <a:gd name="T2" fmla="*/ 0 w 17"/>
                  <a:gd name="T3" fmla="*/ 307 h 307"/>
                  <a:gd name="T4" fmla="*/ 0 w 17"/>
                  <a:gd name="T5" fmla="*/ 0 h 307"/>
                  <a:gd name="T6" fmla="*/ 17 w 17"/>
                  <a:gd name="T7" fmla="*/ 0 h 307"/>
                  <a:gd name="T8" fmla="*/ 0 60000 65536"/>
                  <a:gd name="T9" fmla="*/ 0 60000 65536"/>
                  <a:gd name="T10" fmla="*/ 0 60000 65536"/>
                  <a:gd name="T11" fmla="*/ 0 60000 65536"/>
                  <a:gd name="T12" fmla="*/ 0 w 17"/>
                  <a:gd name="T13" fmla="*/ 0 h 307"/>
                  <a:gd name="T14" fmla="*/ 17 w 17"/>
                  <a:gd name="T15" fmla="*/ 307 h 307"/>
                </a:gdLst>
                <a:ahLst/>
                <a:cxnLst>
                  <a:cxn ang="T8">
                    <a:pos x="T0" y="T1"/>
                  </a:cxn>
                  <a:cxn ang="T9">
                    <a:pos x="T2" y="T3"/>
                  </a:cxn>
                  <a:cxn ang="T10">
                    <a:pos x="T4" y="T5"/>
                  </a:cxn>
                  <a:cxn ang="T11">
                    <a:pos x="T6" y="T7"/>
                  </a:cxn>
                </a:cxnLst>
                <a:rect l="T12" t="T13" r="T14" b="T15"/>
                <a:pathLst>
                  <a:path w="17" h="307">
                    <a:moveTo>
                      <a:pt x="17" y="307"/>
                    </a:moveTo>
                    <a:lnTo>
                      <a:pt x="0" y="307"/>
                    </a:lnTo>
                    <a:lnTo>
                      <a:pt x="0" y="0"/>
                    </a:lnTo>
                    <a:lnTo>
                      <a:pt x="17" y="0"/>
                    </a:lnTo>
                  </a:path>
                </a:pathLst>
              </a:custGeom>
              <a:solidFill>
                <a:srgbClr val="D30026"/>
              </a:solidFill>
              <a:ln w="9525">
                <a:noFill/>
                <a:round/>
                <a:headEnd/>
                <a:tailEnd/>
              </a:ln>
            </xdr:spPr>
          </xdr:sp>
          <xdr:sp macro="" textlink="">
            <xdr:nvSpPr>
              <xdr:cNvPr id="297" name="Freeform 12">
                <a:extLst>
                  <a:ext uri="{FF2B5EF4-FFF2-40B4-BE49-F238E27FC236}">
                    <a16:creationId xmlns:a16="http://schemas.microsoft.com/office/drawing/2014/main" id="{00000000-0008-0000-0100-00002901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449" y="858"/>
                <a:ext cx="349" cy="69"/>
              </a:xfrm>
              <a:custGeom>
                <a:avLst/>
                <a:gdLst>
                  <a:gd name="T0" fmla="*/ 349 w 349"/>
                  <a:gd name="T1" fmla="*/ 69 h 69"/>
                  <a:gd name="T2" fmla="*/ 349 w 349"/>
                  <a:gd name="T3" fmla="*/ 69 h 69"/>
                  <a:gd name="T4" fmla="*/ 0 w 349"/>
                  <a:gd name="T5" fmla="*/ 69 h 69"/>
                  <a:gd name="T6" fmla="*/ 0 w 349"/>
                  <a:gd name="T7" fmla="*/ 28 h 69"/>
                  <a:gd name="T8" fmla="*/ 121 w 349"/>
                  <a:gd name="T9" fmla="*/ 28 h 69"/>
                  <a:gd name="T10" fmla="*/ 138 w 349"/>
                  <a:gd name="T11" fmla="*/ 0 h 69"/>
                  <a:gd name="T12" fmla="*/ 224 w 349"/>
                  <a:gd name="T13" fmla="*/ 0 h 69"/>
                  <a:gd name="T14" fmla="*/ 228 w 349"/>
                  <a:gd name="T15" fmla="*/ 28 h 69"/>
                  <a:gd name="T16" fmla="*/ 349 w 349"/>
                  <a:gd name="T17" fmla="*/ 28 h 69"/>
                  <a:gd name="T18" fmla="*/ 0 60000 65536"/>
                  <a:gd name="T19" fmla="*/ 0 60000 65536"/>
                  <a:gd name="T20" fmla="*/ 0 60000 65536"/>
                  <a:gd name="T21" fmla="*/ 0 60000 65536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w 349"/>
                  <a:gd name="T28" fmla="*/ 0 h 69"/>
                  <a:gd name="T29" fmla="*/ 349 w 349"/>
                  <a:gd name="T30" fmla="*/ 69 h 69"/>
                </a:gdLst>
                <a:ahLst/>
                <a:cxnLst>
                  <a:cxn ang="T18">
                    <a:pos x="T0" y="T1"/>
                  </a:cxn>
                  <a:cxn ang="T19">
                    <a:pos x="T2" y="T3"/>
                  </a:cxn>
                  <a:cxn ang="T20">
                    <a:pos x="T4" y="T5"/>
                  </a:cxn>
                  <a:cxn ang="T21">
                    <a:pos x="T6" y="T7"/>
                  </a:cxn>
                  <a:cxn ang="T22">
                    <a:pos x="T8" y="T9"/>
                  </a:cxn>
                  <a:cxn ang="T23">
                    <a:pos x="T10" y="T11"/>
                  </a:cxn>
                  <a:cxn ang="T24">
                    <a:pos x="T12" y="T13"/>
                  </a:cxn>
                  <a:cxn ang="T25">
                    <a:pos x="T14" y="T15"/>
                  </a:cxn>
                  <a:cxn ang="T26">
                    <a:pos x="T16" y="T17"/>
                  </a:cxn>
                </a:cxnLst>
                <a:rect l="T27" t="T28" r="T29" b="T30"/>
                <a:pathLst>
                  <a:path w="349" h="69">
                    <a:moveTo>
                      <a:pt x="349" y="69"/>
                    </a:moveTo>
                    <a:lnTo>
                      <a:pt x="349" y="69"/>
                    </a:lnTo>
                    <a:lnTo>
                      <a:pt x="0" y="69"/>
                    </a:lnTo>
                    <a:lnTo>
                      <a:pt x="0" y="28"/>
                    </a:lnTo>
                    <a:lnTo>
                      <a:pt x="121" y="28"/>
                    </a:lnTo>
                    <a:lnTo>
                      <a:pt x="138" y="0"/>
                    </a:lnTo>
                    <a:lnTo>
                      <a:pt x="224" y="0"/>
                    </a:lnTo>
                    <a:lnTo>
                      <a:pt x="228" y="28"/>
                    </a:lnTo>
                    <a:lnTo>
                      <a:pt x="349" y="28"/>
                    </a:lnTo>
                  </a:path>
                </a:pathLst>
              </a:custGeom>
              <a:solidFill>
                <a:srgbClr val="D30026"/>
              </a:solidFill>
              <a:ln w="9525">
                <a:noFill/>
                <a:round/>
                <a:headEnd/>
                <a:tailEnd/>
              </a:ln>
            </xdr:spPr>
          </xdr:sp>
          <xdr:sp macro="" textlink="">
            <xdr:nvSpPr>
              <xdr:cNvPr id="298" name="Freeform 13">
                <a:extLst>
                  <a:ext uri="{FF2B5EF4-FFF2-40B4-BE49-F238E27FC236}">
                    <a16:creationId xmlns:a16="http://schemas.microsoft.com/office/drawing/2014/main" id="{00000000-0008-0000-0100-00002A01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485" y="620"/>
                <a:ext cx="313" cy="266"/>
              </a:xfrm>
              <a:custGeom>
                <a:avLst/>
                <a:gdLst>
                  <a:gd name="T0" fmla="*/ 313 w 313"/>
                  <a:gd name="T1" fmla="*/ 266 h 266"/>
                  <a:gd name="T2" fmla="*/ 260 w 313"/>
                  <a:gd name="T3" fmla="*/ 41 h 266"/>
                  <a:gd name="T4" fmla="*/ 133 w 313"/>
                  <a:gd name="T5" fmla="*/ 41 h 266"/>
                  <a:gd name="T6" fmla="*/ 0 w 313"/>
                  <a:gd name="T7" fmla="*/ 218 h 266"/>
                  <a:gd name="T8" fmla="*/ 0 w 313"/>
                  <a:gd name="T9" fmla="*/ 0 h 266"/>
                  <a:gd name="T10" fmla="*/ 133 w 313"/>
                  <a:gd name="T11" fmla="*/ 0 h 266"/>
                  <a:gd name="T12" fmla="*/ 260 w 313"/>
                  <a:gd name="T13" fmla="*/ 0 h 266"/>
                  <a:gd name="T14" fmla="*/ 313 w 313"/>
                  <a:gd name="T15" fmla="*/ 0 h 266"/>
                  <a:gd name="T16" fmla="*/ 0 60000 65536"/>
                  <a:gd name="T17" fmla="*/ 0 60000 65536"/>
                  <a:gd name="T18" fmla="*/ 0 60000 65536"/>
                  <a:gd name="T19" fmla="*/ 0 60000 65536"/>
                  <a:gd name="T20" fmla="*/ 0 60000 65536"/>
                  <a:gd name="T21" fmla="*/ 0 60000 65536"/>
                  <a:gd name="T22" fmla="*/ 0 60000 65536"/>
                  <a:gd name="T23" fmla="*/ 0 60000 65536"/>
                  <a:gd name="T24" fmla="*/ 0 w 313"/>
                  <a:gd name="T25" fmla="*/ 0 h 266"/>
                  <a:gd name="T26" fmla="*/ 313 w 313"/>
                  <a:gd name="T27" fmla="*/ 266 h 266"/>
                </a:gdLst>
                <a:ahLst/>
                <a:cxnLst>
                  <a:cxn ang="T16">
                    <a:pos x="T0" y="T1"/>
                  </a:cxn>
                  <a:cxn ang="T17">
                    <a:pos x="T2" y="T3"/>
                  </a:cxn>
                  <a:cxn ang="T18">
                    <a:pos x="T4" y="T5"/>
                  </a:cxn>
                  <a:cxn ang="T19">
                    <a:pos x="T6" y="T7"/>
                  </a:cxn>
                  <a:cxn ang="T20">
                    <a:pos x="T8" y="T9"/>
                  </a:cxn>
                  <a:cxn ang="T21">
                    <a:pos x="T10" y="T11"/>
                  </a:cxn>
                  <a:cxn ang="T22">
                    <a:pos x="T12" y="T13"/>
                  </a:cxn>
                  <a:cxn ang="T23">
                    <a:pos x="T14" y="T15"/>
                  </a:cxn>
                </a:cxnLst>
                <a:rect l="T24" t="T25" r="T26" b="T27"/>
                <a:pathLst>
                  <a:path w="313" h="266">
                    <a:moveTo>
                      <a:pt x="313" y="266"/>
                    </a:moveTo>
                    <a:lnTo>
                      <a:pt x="260" y="41"/>
                    </a:lnTo>
                    <a:lnTo>
                      <a:pt x="133" y="41"/>
                    </a:lnTo>
                    <a:lnTo>
                      <a:pt x="0" y="218"/>
                    </a:lnTo>
                    <a:lnTo>
                      <a:pt x="0" y="0"/>
                    </a:lnTo>
                    <a:lnTo>
                      <a:pt x="133" y="0"/>
                    </a:lnTo>
                    <a:lnTo>
                      <a:pt x="260" y="0"/>
                    </a:lnTo>
                    <a:lnTo>
                      <a:pt x="313" y="0"/>
                    </a:lnTo>
                  </a:path>
                </a:pathLst>
              </a:custGeom>
              <a:solidFill>
                <a:srgbClr val="D30026"/>
              </a:solidFill>
              <a:ln w="9525">
                <a:noFill/>
                <a:round/>
                <a:headEnd/>
                <a:tailEnd/>
              </a:ln>
            </xdr:spPr>
          </xdr:sp>
          <xdr:sp macro="" textlink="">
            <xdr:nvSpPr>
              <xdr:cNvPr id="299" name="Freeform 14">
                <a:extLst>
                  <a:ext uri="{FF2B5EF4-FFF2-40B4-BE49-F238E27FC236}">
                    <a16:creationId xmlns:a16="http://schemas.microsoft.com/office/drawing/2014/main" id="{00000000-0008-0000-0100-00002B01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473" y="709"/>
                <a:ext cx="12" cy="145"/>
              </a:xfrm>
              <a:custGeom>
                <a:avLst/>
                <a:gdLst>
                  <a:gd name="T0" fmla="*/ 12 w 12"/>
                  <a:gd name="T1" fmla="*/ 129 h 145"/>
                  <a:gd name="T2" fmla="*/ 11 w 12"/>
                  <a:gd name="T3" fmla="*/ 130 h 145"/>
                  <a:gd name="T4" fmla="*/ 10 w 12"/>
                  <a:gd name="T5" fmla="*/ 132 h 145"/>
                  <a:gd name="T6" fmla="*/ 9 w 12"/>
                  <a:gd name="T7" fmla="*/ 133 h 145"/>
                  <a:gd name="T8" fmla="*/ 8 w 12"/>
                  <a:gd name="T9" fmla="*/ 134 h 145"/>
                  <a:gd name="T10" fmla="*/ 7 w 12"/>
                  <a:gd name="T11" fmla="*/ 136 h 145"/>
                  <a:gd name="T12" fmla="*/ 5 w 12"/>
                  <a:gd name="T13" fmla="*/ 138 h 145"/>
                  <a:gd name="T14" fmla="*/ 4 w 12"/>
                  <a:gd name="T15" fmla="*/ 140 h 145"/>
                  <a:gd name="T16" fmla="*/ 2 w 12"/>
                  <a:gd name="T17" fmla="*/ 143 h 145"/>
                  <a:gd name="T18" fmla="*/ 0 w 12"/>
                  <a:gd name="T19" fmla="*/ 145 h 145"/>
                  <a:gd name="T20" fmla="*/ 0 w 12"/>
                  <a:gd name="T21" fmla="*/ 34 h 145"/>
                  <a:gd name="T22" fmla="*/ 11 w 12"/>
                  <a:gd name="T23" fmla="*/ 7 h 145"/>
                  <a:gd name="T24" fmla="*/ 12 w 12"/>
                  <a:gd name="T25" fmla="*/ 0 h 145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60000 65536"/>
                  <a:gd name="T34" fmla="*/ 0 60000 65536"/>
                  <a:gd name="T35" fmla="*/ 0 60000 65536"/>
                  <a:gd name="T36" fmla="*/ 0 60000 65536"/>
                  <a:gd name="T37" fmla="*/ 0 60000 65536"/>
                  <a:gd name="T38" fmla="*/ 0 60000 65536"/>
                  <a:gd name="T39" fmla="*/ 0 w 12"/>
                  <a:gd name="T40" fmla="*/ 0 h 145"/>
                  <a:gd name="T41" fmla="*/ 12 w 12"/>
                  <a:gd name="T42" fmla="*/ 145 h 145"/>
                </a:gdLst>
                <a:ahLst/>
                <a:cxnLst>
                  <a:cxn ang="T26">
                    <a:pos x="T0" y="T1"/>
                  </a:cxn>
                  <a:cxn ang="T27">
                    <a:pos x="T2" y="T3"/>
                  </a:cxn>
                  <a:cxn ang="T28">
                    <a:pos x="T4" y="T5"/>
                  </a:cxn>
                  <a:cxn ang="T29">
                    <a:pos x="T6" y="T7"/>
                  </a:cxn>
                  <a:cxn ang="T30">
                    <a:pos x="T8" y="T9"/>
                  </a:cxn>
                  <a:cxn ang="T31">
                    <a:pos x="T10" y="T11"/>
                  </a:cxn>
                  <a:cxn ang="T32">
                    <a:pos x="T12" y="T13"/>
                  </a:cxn>
                  <a:cxn ang="T33">
                    <a:pos x="T14" y="T15"/>
                  </a:cxn>
                  <a:cxn ang="T34">
                    <a:pos x="T16" y="T17"/>
                  </a:cxn>
                  <a:cxn ang="T35">
                    <a:pos x="T18" y="T19"/>
                  </a:cxn>
                  <a:cxn ang="T36">
                    <a:pos x="T20" y="T21"/>
                  </a:cxn>
                  <a:cxn ang="T37">
                    <a:pos x="T22" y="T23"/>
                  </a:cxn>
                  <a:cxn ang="T38">
                    <a:pos x="T24" y="T25"/>
                  </a:cxn>
                </a:cxnLst>
                <a:rect l="T39" t="T40" r="T41" b="T42"/>
                <a:pathLst>
                  <a:path w="12" h="145">
                    <a:moveTo>
                      <a:pt x="12" y="129"/>
                    </a:moveTo>
                    <a:lnTo>
                      <a:pt x="11" y="130"/>
                    </a:lnTo>
                    <a:lnTo>
                      <a:pt x="10" y="132"/>
                    </a:lnTo>
                    <a:lnTo>
                      <a:pt x="9" y="133"/>
                    </a:lnTo>
                    <a:lnTo>
                      <a:pt x="8" y="134"/>
                    </a:lnTo>
                    <a:lnTo>
                      <a:pt x="7" y="136"/>
                    </a:lnTo>
                    <a:lnTo>
                      <a:pt x="5" y="138"/>
                    </a:lnTo>
                    <a:lnTo>
                      <a:pt x="4" y="140"/>
                    </a:lnTo>
                    <a:lnTo>
                      <a:pt x="2" y="143"/>
                    </a:lnTo>
                    <a:lnTo>
                      <a:pt x="0" y="145"/>
                    </a:lnTo>
                    <a:lnTo>
                      <a:pt x="0" y="34"/>
                    </a:lnTo>
                    <a:lnTo>
                      <a:pt x="11" y="7"/>
                    </a:lnTo>
                    <a:lnTo>
                      <a:pt x="12" y="0"/>
                    </a:lnTo>
                  </a:path>
                </a:pathLst>
              </a:custGeom>
              <a:solidFill>
                <a:srgbClr val="D30026"/>
              </a:solidFill>
              <a:ln w="9525">
                <a:noFill/>
                <a:round/>
                <a:headEnd/>
                <a:tailEnd/>
              </a:ln>
            </xdr:spPr>
          </xdr:sp>
          <xdr:sp macro="" textlink="">
            <xdr:nvSpPr>
              <xdr:cNvPr id="300" name="Freeform 15">
                <a:extLst>
                  <a:ext uri="{FF2B5EF4-FFF2-40B4-BE49-F238E27FC236}">
                    <a16:creationId xmlns:a16="http://schemas.microsoft.com/office/drawing/2014/main" id="{00000000-0008-0000-0100-00002C01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183" y="620"/>
                <a:ext cx="302" cy="266"/>
              </a:xfrm>
              <a:custGeom>
                <a:avLst/>
                <a:gdLst>
                  <a:gd name="T0" fmla="*/ 302 w 302"/>
                  <a:gd name="T1" fmla="*/ 89 h 266"/>
                  <a:gd name="T2" fmla="*/ 253 w 302"/>
                  <a:gd name="T3" fmla="*/ 46 h 266"/>
                  <a:gd name="T4" fmla="*/ 193 w 302"/>
                  <a:gd name="T5" fmla="*/ 41 h 266"/>
                  <a:gd name="T6" fmla="*/ 59 w 302"/>
                  <a:gd name="T7" fmla="*/ 41 h 266"/>
                  <a:gd name="T8" fmla="*/ 0 w 302"/>
                  <a:gd name="T9" fmla="*/ 266 h 266"/>
                  <a:gd name="T10" fmla="*/ 0 w 302"/>
                  <a:gd name="T11" fmla="*/ 0 h 266"/>
                  <a:gd name="T12" fmla="*/ 301 w 302"/>
                  <a:gd name="T13" fmla="*/ 0 h 266"/>
                  <a:gd name="T14" fmla="*/ 302 w 302"/>
                  <a:gd name="T15" fmla="*/ 0 h 266"/>
                  <a:gd name="T16" fmla="*/ 0 60000 65536"/>
                  <a:gd name="T17" fmla="*/ 0 60000 65536"/>
                  <a:gd name="T18" fmla="*/ 0 60000 65536"/>
                  <a:gd name="T19" fmla="*/ 0 60000 65536"/>
                  <a:gd name="T20" fmla="*/ 0 60000 65536"/>
                  <a:gd name="T21" fmla="*/ 0 60000 65536"/>
                  <a:gd name="T22" fmla="*/ 0 60000 65536"/>
                  <a:gd name="T23" fmla="*/ 0 60000 65536"/>
                  <a:gd name="T24" fmla="*/ 0 w 302"/>
                  <a:gd name="T25" fmla="*/ 0 h 266"/>
                  <a:gd name="T26" fmla="*/ 302 w 302"/>
                  <a:gd name="T27" fmla="*/ 266 h 266"/>
                </a:gdLst>
                <a:ahLst/>
                <a:cxnLst>
                  <a:cxn ang="T16">
                    <a:pos x="T0" y="T1"/>
                  </a:cxn>
                  <a:cxn ang="T17">
                    <a:pos x="T2" y="T3"/>
                  </a:cxn>
                  <a:cxn ang="T18">
                    <a:pos x="T4" y="T5"/>
                  </a:cxn>
                  <a:cxn ang="T19">
                    <a:pos x="T6" y="T7"/>
                  </a:cxn>
                  <a:cxn ang="T20">
                    <a:pos x="T8" y="T9"/>
                  </a:cxn>
                  <a:cxn ang="T21">
                    <a:pos x="T10" y="T11"/>
                  </a:cxn>
                  <a:cxn ang="T22">
                    <a:pos x="T12" y="T13"/>
                  </a:cxn>
                  <a:cxn ang="T23">
                    <a:pos x="T14" y="T15"/>
                  </a:cxn>
                </a:cxnLst>
                <a:rect l="T24" t="T25" r="T26" b="T27"/>
                <a:pathLst>
                  <a:path w="302" h="266">
                    <a:moveTo>
                      <a:pt x="302" y="89"/>
                    </a:moveTo>
                    <a:lnTo>
                      <a:pt x="253" y="46"/>
                    </a:lnTo>
                    <a:lnTo>
                      <a:pt x="193" y="41"/>
                    </a:lnTo>
                    <a:lnTo>
                      <a:pt x="59" y="41"/>
                    </a:lnTo>
                    <a:lnTo>
                      <a:pt x="0" y="266"/>
                    </a:lnTo>
                    <a:lnTo>
                      <a:pt x="0" y="0"/>
                    </a:lnTo>
                    <a:lnTo>
                      <a:pt x="301" y="0"/>
                    </a:lnTo>
                    <a:lnTo>
                      <a:pt x="302" y="0"/>
                    </a:lnTo>
                  </a:path>
                </a:pathLst>
              </a:custGeom>
              <a:solidFill>
                <a:srgbClr val="D30026"/>
              </a:solidFill>
              <a:ln w="9525">
                <a:noFill/>
                <a:round/>
                <a:headEnd/>
                <a:tailEnd/>
              </a:ln>
            </xdr:spPr>
          </xdr:sp>
          <xdr:sp macro="" textlink="">
            <xdr:nvSpPr>
              <xdr:cNvPr id="301" name="Freeform 16">
                <a:extLst>
                  <a:ext uri="{FF2B5EF4-FFF2-40B4-BE49-F238E27FC236}">
                    <a16:creationId xmlns:a16="http://schemas.microsoft.com/office/drawing/2014/main" id="{00000000-0008-0000-0100-00002D01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449" y="812"/>
                <a:ext cx="24" cy="74"/>
              </a:xfrm>
              <a:custGeom>
                <a:avLst/>
                <a:gdLst>
                  <a:gd name="T0" fmla="*/ 24 w 24"/>
                  <a:gd name="T1" fmla="*/ 42 h 74"/>
                  <a:gd name="T2" fmla="*/ 24 w 24"/>
                  <a:gd name="T3" fmla="*/ 43 h 74"/>
                  <a:gd name="T4" fmla="*/ 23 w 24"/>
                  <a:gd name="T5" fmla="*/ 43 h 74"/>
                  <a:gd name="T6" fmla="*/ 22 w 24"/>
                  <a:gd name="T7" fmla="*/ 44 h 74"/>
                  <a:gd name="T8" fmla="*/ 20 w 24"/>
                  <a:gd name="T9" fmla="*/ 47 h 74"/>
                  <a:gd name="T10" fmla="*/ 17 w 24"/>
                  <a:gd name="T11" fmla="*/ 51 h 74"/>
                  <a:gd name="T12" fmla="*/ 13 w 24"/>
                  <a:gd name="T13" fmla="*/ 56 h 74"/>
                  <a:gd name="T14" fmla="*/ 9 w 24"/>
                  <a:gd name="T15" fmla="*/ 62 h 74"/>
                  <a:gd name="T16" fmla="*/ 4 w 24"/>
                  <a:gd name="T17" fmla="*/ 68 h 74"/>
                  <a:gd name="T18" fmla="*/ 0 w 24"/>
                  <a:gd name="T19" fmla="*/ 74 h 74"/>
                  <a:gd name="T20" fmla="*/ 0 w 24"/>
                  <a:gd name="T21" fmla="*/ 45 h 74"/>
                  <a:gd name="T22" fmla="*/ 4 w 24"/>
                  <a:gd name="T23" fmla="*/ 41 h 74"/>
                  <a:gd name="T24" fmla="*/ 9 w 24"/>
                  <a:gd name="T25" fmla="*/ 36 h 74"/>
                  <a:gd name="T26" fmla="*/ 24 w 24"/>
                  <a:gd name="T27" fmla="*/ 4 h 74"/>
                  <a:gd name="T28" fmla="*/ 24 w 24"/>
                  <a:gd name="T29" fmla="*/ 0 h 74"/>
                  <a:gd name="T30" fmla="*/ 0 60000 65536"/>
                  <a:gd name="T31" fmla="*/ 0 60000 65536"/>
                  <a:gd name="T32" fmla="*/ 0 60000 65536"/>
                  <a:gd name="T33" fmla="*/ 0 60000 65536"/>
                  <a:gd name="T34" fmla="*/ 0 60000 65536"/>
                  <a:gd name="T35" fmla="*/ 0 60000 65536"/>
                  <a:gd name="T36" fmla="*/ 0 60000 65536"/>
                  <a:gd name="T37" fmla="*/ 0 60000 65536"/>
                  <a:gd name="T38" fmla="*/ 0 60000 65536"/>
                  <a:gd name="T39" fmla="*/ 0 60000 65536"/>
                  <a:gd name="T40" fmla="*/ 0 60000 65536"/>
                  <a:gd name="T41" fmla="*/ 0 60000 65536"/>
                  <a:gd name="T42" fmla="*/ 0 60000 65536"/>
                  <a:gd name="T43" fmla="*/ 0 60000 65536"/>
                  <a:gd name="T44" fmla="*/ 0 60000 65536"/>
                  <a:gd name="T45" fmla="*/ 0 w 24"/>
                  <a:gd name="T46" fmla="*/ 0 h 74"/>
                  <a:gd name="T47" fmla="*/ 24 w 24"/>
                  <a:gd name="T48" fmla="*/ 74 h 74"/>
                </a:gdLst>
                <a:ahLst/>
                <a:cxnLst>
                  <a:cxn ang="T30">
                    <a:pos x="T0" y="T1"/>
                  </a:cxn>
                  <a:cxn ang="T31">
                    <a:pos x="T2" y="T3"/>
                  </a:cxn>
                  <a:cxn ang="T32">
                    <a:pos x="T4" y="T5"/>
                  </a:cxn>
                  <a:cxn ang="T33">
                    <a:pos x="T6" y="T7"/>
                  </a:cxn>
                  <a:cxn ang="T34">
                    <a:pos x="T8" y="T9"/>
                  </a:cxn>
                  <a:cxn ang="T35">
                    <a:pos x="T10" y="T11"/>
                  </a:cxn>
                  <a:cxn ang="T36">
                    <a:pos x="T12" y="T13"/>
                  </a:cxn>
                  <a:cxn ang="T37">
                    <a:pos x="T14" y="T15"/>
                  </a:cxn>
                  <a:cxn ang="T38">
                    <a:pos x="T16" y="T17"/>
                  </a:cxn>
                  <a:cxn ang="T39">
                    <a:pos x="T18" y="T19"/>
                  </a:cxn>
                  <a:cxn ang="T40">
                    <a:pos x="T20" y="T21"/>
                  </a:cxn>
                  <a:cxn ang="T41">
                    <a:pos x="T22" y="T23"/>
                  </a:cxn>
                  <a:cxn ang="T42">
                    <a:pos x="T24" y="T25"/>
                  </a:cxn>
                  <a:cxn ang="T43">
                    <a:pos x="T26" y="T27"/>
                  </a:cxn>
                  <a:cxn ang="T44">
                    <a:pos x="T28" y="T29"/>
                  </a:cxn>
                </a:cxnLst>
                <a:rect l="T45" t="T46" r="T47" b="T48"/>
                <a:pathLst>
                  <a:path w="24" h="74">
                    <a:moveTo>
                      <a:pt x="24" y="42"/>
                    </a:moveTo>
                    <a:lnTo>
                      <a:pt x="24" y="43"/>
                    </a:lnTo>
                    <a:lnTo>
                      <a:pt x="23" y="43"/>
                    </a:lnTo>
                    <a:lnTo>
                      <a:pt x="22" y="44"/>
                    </a:lnTo>
                    <a:lnTo>
                      <a:pt x="20" y="47"/>
                    </a:lnTo>
                    <a:lnTo>
                      <a:pt x="17" y="51"/>
                    </a:lnTo>
                    <a:lnTo>
                      <a:pt x="13" y="56"/>
                    </a:lnTo>
                    <a:lnTo>
                      <a:pt x="9" y="62"/>
                    </a:lnTo>
                    <a:lnTo>
                      <a:pt x="4" y="68"/>
                    </a:lnTo>
                    <a:lnTo>
                      <a:pt x="0" y="74"/>
                    </a:lnTo>
                    <a:lnTo>
                      <a:pt x="0" y="45"/>
                    </a:lnTo>
                    <a:lnTo>
                      <a:pt x="4" y="41"/>
                    </a:lnTo>
                    <a:lnTo>
                      <a:pt x="9" y="36"/>
                    </a:lnTo>
                    <a:lnTo>
                      <a:pt x="24" y="4"/>
                    </a:lnTo>
                    <a:lnTo>
                      <a:pt x="24" y="0"/>
                    </a:lnTo>
                  </a:path>
                </a:pathLst>
              </a:custGeom>
              <a:solidFill>
                <a:srgbClr val="D30026"/>
              </a:solidFill>
              <a:ln w="9525">
                <a:noFill/>
                <a:round/>
                <a:headEnd/>
                <a:tailEnd/>
              </a:ln>
            </xdr:spPr>
          </xdr:sp>
          <xdr:sp macro="" textlink="">
            <xdr:nvSpPr>
              <xdr:cNvPr id="302" name="Freeform 17">
                <a:extLst>
                  <a:ext uri="{FF2B5EF4-FFF2-40B4-BE49-F238E27FC236}">
                    <a16:creationId xmlns:a16="http://schemas.microsoft.com/office/drawing/2014/main" id="{00000000-0008-0000-0100-00002E01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429" y="743"/>
                <a:ext cx="44" cy="69"/>
              </a:xfrm>
              <a:custGeom>
                <a:avLst/>
                <a:gdLst>
                  <a:gd name="T0" fmla="*/ 44 w 44"/>
                  <a:gd name="T1" fmla="*/ 69 h 69"/>
                  <a:gd name="T2" fmla="*/ 44 w 44"/>
                  <a:gd name="T3" fmla="*/ 67 h 69"/>
                  <a:gd name="T4" fmla="*/ 44 w 44"/>
                  <a:gd name="T5" fmla="*/ 66 h 69"/>
                  <a:gd name="T6" fmla="*/ 43 w 44"/>
                  <a:gd name="T7" fmla="*/ 62 h 69"/>
                  <a:gd name="T8" fmla="*/ 39 w 44"/>
                  <a:gd name="T9" fmla="*/ 52 h 69"/>
                  <a:gd name="T10" fmla="*/ 38 w 44"/>
                  <a:gd name="T11" fmla="*/ 50 h 69"/>
                  <a:gd name="T12" fmla="*/ 36 w 44"/>
                  <a:gd name="T13" fmla="*/ 48 h 69"/>
                  <a:gd name="T14" fmla="*/ 36 w 44"/>
                  <a:gd name="T15" fmla="*/ 47 h 69"/>
                  <a:gd name="T16" fmla="*/ 34 w 44"/>
                  <a:gd name="T17" fmla="*/ 45 h 69"/>
                  <a:gd name="T18" fmla="*/ 31 w 44"/>
                  <a:gd name="T19" fmla="*/ 42 h 69"/>
                  <a:gd name="T20" fmla="*/ 31 w 44"/>
                  <a:gd name="T21" fmla="*/ 42 h 69"/>
                  <a:gd name="T22" fmla="*/ 28 w 44"/>
                  <a:gd name="T23" fmla="*/ 40 h 69"/>
                  <a:gd name="T24" fmla="*/ 27 w 44"/>
                  <a:gd name="T25" fmla="*/ 40 h 69"/>
                  <a:gd name="T26" fmla="*/ 25 w 44"/>
                  <a:gd name="T27" fmla="*/ 38 h 69"/>
                  <a:gd name="T28" fmla="*/ 24 w 44"/>
                  <a:gd name="T29" fmla="*/ 37 h 69"/>
                  <a:gd name="T30" fmla="*/ 9 w 44"/>
                  <a:gd name="T31" fmla="*/ 30 h 69"/>
                  <a:gd name="T32" fmla="*/ 5 w 44"/>
                  <a:gd name="T33" fmla="*/ 29 h 69"/>
                  <a:gd name="T34" fmla="*/ 1 w 44"/>
                  <a:gd name="T35" fmla="*/ 28 h 69"/>
                  <a:gd name="T36" fmla="*/ 0 w 44"/>
                  <a:gd name="T37" fmla="*/ 27 h 69"/>
                  <a:gd name="T38" fmla="*/ 1 w 44"/>
                  <a:gd name="T39" fmla="*/ 26 h 69"/>
                  <a:gd name="T40" fmla="*/ 5 w 44"/>
                  <a:gd name="T41" fmla="*/ 25 h 69"/>
                  <a:gd name="T42" fmla="*/ 9 w 44"/>
                  <a:gd name="T43" fmla="*/ 23 h 69"/>
                  <a:gd name="T44" fmla="*/ 9 w 44"/>
                  <a:gd name="T45" fmla="*/ 23 h 69"/>
                  <a:gd name="T46" fmla="*/ 13 w 44"/>
                  <a:gd name="T47" fmla="*/ 22 h 69"/>
                  <a:gd name="T48" fmla="*/ 13 w 44"/>
                  <a:gd name="T49" fmla="*/ 22 h 69"/>
                  <a:gd name="T50" fmla="*/ 17 w 44"/>
                  <a:gd name="T51" fmla="*/ 20 h 69"/>
                  <a:gd name="T52" fmla="*/ 17 w 44"/>
                  <a:gd name="T53" fmla="*/ 20 h 69"/>
                  <a:gd name="T54" fmla="*/ 21 w 44"/>
                  <a:gd name="T55" fmla="*/ 19 h 69"/>
                  <a:gd name="T56" fmla="*/ 21 w 44"/>
                  <a:gd name="T57" fmla="*/ 18 h 69"/>
                  <a:gd name="T58" fmla="*/ 24 w 44"/>
                  <a:gd name="T59" fmla="*/ 17 h 69"/>
                  <a:gd name="T60" fmla="*/ 25 w 44"/>
                  <a:gd name="T61" fmla="*/ 16 h 69"/>
                  <a:gd name="T62" fmla="*/ 33 w 44"/>
                  <a:gd name="T63" fmla="*/ 10 h 69"/>
                  <a:gd name="T64" fmla="*/ 36 w 44"/>
                  <a:gd name="T65" fmla="*/ 8 h 69"/>
                  <a:gd name="T66" fmla="*/ 36 w 44"/>
                  <a:gd name="T67" fmla="*/ 8 h 69"/>
                  <a:gd name="T68" fmla="*/ 38 w 44"/>
                  <a:gd name="T69" fmla="*/ 6 h 69"/>
                  <a:gd name="T70" fmla="*/ 39 w 44"/>
                  <a:gd name="T71" fmla="*/ 5 h 69"/>
                  <a:gd name="T72" fmla="*/ 40 w 44"/>
                  <a:gd name="T73" fmla="*/ 5 h 69"/>
                  <a:gd name="T74" fmla="*/ 41 w 44"/>
                  <a:gd name="T75" fmla="*/ 3 h 69"/>
                  <a:gd name="T76" fmla="*/ 41 w 44"/>
                  <a:gd name="T77" fmla="*/ 3 h 69"/>
                  <a:gd name="T78" fmla="*/ 42 w 44"/>
                  <a:gd name="T79" fmla="*/ 2 h 69"/>
                  <a:gd name="T80" fmla="*/ 43 w 44"/>
                  <a:gd name="T81" fmla="*/ 1 h 69"/>
                  <a:gd name="T82" fmla="*/ 44 w 44"/>
                  <a:gd name="T83" fmla="*/ 0 h 69"/>
                  <a:gd name="T84" fmla="*/ 44 w 44"/>
                  <a:gd name="T85" fmla="*/ 0 h 69"/>
                  <a:gd name="T86" fmla="*/ 0 60000 65536"/>
                  <a:gd name="T87" fmla="*/ 0 60000 65536"/>
                  <a:gd name="T88" fmla="*/ 0 60000 65536"/>
                  <a:gd name="T89" fmla="*/ 0 60000 65536"/>
                  <a:gd name="T90" fmla="*/ 0 60000 65536"/>
                  <a:gd name="T91" fmla="*/ 0 60000 65536"/>
                  <a:gd name="T92" fmla="*/ 0 60000 65536"/>
                  <a:gd name="T93" fmla="*/ 0 60000 65536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w 44"/>
                  <a:gd name="T130" fmla="*/ 0 h 69"/>
                  <a:gd name="T131" fmla="*/ 44 w 44"/>
                  <a:gd name="T132" fmla="*/ 69 h 69"/>
                </a:gdLst>
                <a:ahLst/>
                <a:cxnLst>
                  <a:cxn ang="T86">
                    <a:pos x="T0" y="T1"/>
                  </a:cxn>
                  <a:cxn ang="T87">
                    <a:pos x="T2" y="T3"/>
                  </a:cxn>
                  <a:cxn ang="T88">
                    <a:pos x="T4" y="T5"/>
                  </a:cxn>
                  <a:cxn ang="T89">
                    <a:pos x="T6" y="T7"/>
                  </a:cxn>
                  <a:cxn ang="T90">
                    <a:pos x="T8" y="T9"/>
                  </a:cxn>
                  <a:cxn ang="T91">
                    <a:pos x="T10" y="T11"/>
                  </a:cxn>
                  <a:cxn ang="T92">
                    <a:pos x="T12" y="T13"/>
                  </a:cxn>
                  <a:cxn ang="T93">
                    <a:pos x="T14" y="T15"/>
                  </a:cxn>
                  <a:cxn ang="T94">
                    <a:pos x="T16" y="T17"/>
                  </a:cxn>
                  <a:cxn ang="T95">
                    <a:pos x="T18" y="T19"/>
                  </a:cxn>
                  <a:cxn ang="T96">
                    <a:pos x="T20" y="T21"/>
                  </a:cxn>
                  <a:cxn ang="T97">
                    <a:pos x="T22" y="T23"/>
                  </a:cxn>
                  <a:cxn ang="T98">
                    <a:pos x="T24" y="T25"/>
                  </a:cxn>
                  <a:cxn ang="T99">
                    <a:pos x="T26" y="T27"/>
                  </a:cxn>
                  <a:cxn ang="T100">
                    <a:pos x="T28" y="T29"/>
                  </a:cxn>
                  <a:cxn ang="T101">
                    <a:pos x="T30" y="T31"/>
                  </a:cxn>
                  <a:cxn ang="T102">
                    <a:pos x="T32" y="T33"/>
                  </a:cxn>
                  <a:cxn ang="T103">
                    <a:pos x="T34" y="T35"/>
                  </a:cxn>
                  <a:cxn ang="T104">
                    <a:pos x="T36" y="T37"/>
                  </a:cxn>
                  <a:cxn ang="T105">
                    <a:pos x="T38" y="T39"/>
                  </a:cxn>
                  <a:cxn ang="T106">
                    <a:pos x="T40" y="T41"/>
                  </a:cxn>
                  <a:cxn ang="T107">
                    <a:pos x="T42" y="T43"/>
                  </a:cxn>
                  <a:cxn ang="T108">
                    <a:pos x="T44" y="T45"/>
                  </a:cxn>
                  <a:cxn ang="T109">
                    <a:pos x="T46" y="T47"/>
                  </a:cxn>
                  <a:cxn ang="T110">
                    <a:pos x="T48" y="T49"/>
                  </a:cxn>
                  <a:cxn ang="T111">
                    <a:pos x="T50" y="T51"/>
                  </a:cxn>
                  <a:cxn ang="T112">
                    <a:pos x="T52" y="T53"/>
                  </a:cxn>
                  <a:cxn ang="T113">
                    <a:pos x="T54" y="T55"/>
                  </a:cxn>
                  <a:cxn ang="T114">
                    <a:pos x="T56" y="T57"/>
                  </a:cxn>
                  <a:cxn ang="T115">
                    <a:pos x="T58" y="T59"/>
                  </a:cxn>
                  <a:cxn ang="T116">
                    <a:pos x="T60" y="T61"/>
                  </a:cxn>
                  <a:cxn ang="T117">
                    <a:pos x="T62" y="T63"/>
                  </a:cxn>
                  <a:cxn ang="T118">
                    <a:pos x="T64" y="T65"/>
                  </a:cxn>
                  <a:cxn ang="T119">
                    <a:pos x="T66" y="T67"/>
                  </a:cxn>
                  <a:cxn ang="T120">
                    <a:pos x="T68" y="T69"/>
                  </a:cxn>
                  <a:cxn ang="T121">
                    <a:pos x="T70" y="T71"/>
                  </a:cxn>
                  <a:cxn ang="T122">
                    <a:pos x="T72" y="T73"/>
                  </a:cxn>
                  <a:cxn ang="T123">
                    <a:pos x="T74" y="T75"/>
                  </a:cxn>
                  <a:cxn ang="T124">
                    <a:pos x="T76" y="T77"/>
                  </a:cxn>
                  <a:cxn ang="T125">
                    <a:pos x="T78" y="T79"/>
                  </a:cxn>
                  <a:cxn ang="T126">
                    <a:pos x="T80" y="T81"/>
                  </a:cxn>
                  <a:cxn ang="T127">
                    <a:pos x="T82" y="T83"/>
                  </a:cxn>
                  <a:cxn ang="T128">
                    <a:pos x="T84" y="T85"/>
                  </a:cxn>
                </a:cxnLst>
                <a:rect l="T129" t="T130" r="T131" b="T132"/>
                <a:pathLst>
                  <a:path w="44" h="69">
                    <a:moveTo>
                      <a:pt x="44" y="69"/>
                    </a:moveTo>
                    <a:lnTo>
                      <a:pt x="44" y="67"/>
                    </a:lnTo>
                    <a:lnTo>
                      <a:pt x="44" y="66"/>
                    </a:lnTo>
                    <a:lnTo>
                      <a:pt x="43" y="62"/>
                    </a:lnTo>
                    <a:lnTo>
                      <a:pt x="39" y="52"/>
                    </a:lnTo>
                    <a:lnTo>
                      <a:pt x="38" y="50"/>
                    </a:lnTo>
                    <a:lnTo>
                      <a:pt x="36" y="48"/>
                    </a:lnTo>
                    <a:lnTo>
                      <a:pt x="36" y="47"/>
                    </a:lnTo>
                    <a:lnTo>
                      <a:pt x="34" y="45"/>
                    </a:lnTo>
                    <a:lnTo>
                      <a:pt x="31" y="42"/>
                    </a:lnTo>
                    <a:lnTo>
                      <a:pt x="28" y="40"/>
                    </a:lnTo>
                    <a:lnTo>
                      <a:pt x="27" y="40"/>
                    </a:lnTo>
                    <a:lnTo>
                      <a:pt x="25" y="38"/>
                    </a:lnTo>
                    <a:lnTo>
                      <a:pt x="24" y="37"/>
                    </a:lnTo>
                    <a:lnTo>
                      <a:pt x="9" y="30"/>
                    </a:lnTo>
                    <a:lnTo>
                      <a:pt x="5" y="29"/>
                    </a:lnTo>
                    <a:lnTo>
                      <a:pt x="1" y="28"/>
                    </a:lnTo>
                    <a:lnTo>
                      <a:pt x="0" y="27"/>
                    </a:lnTo>
                    <a:lnTo>
                      <a:pt x="1" y="26"/>
                    </a:lnTo>
                    <a:lnTo>
                      <a:pt x="5" y="25"/>
                    </a:lnTo>
                    <a:lnTo>
                      <a:pt x="9" y="23"/>
                    </a:lnTo>
                    <a:lnTo>
                      <a:pt x="13" y="22"/>
                    </a:lnTo>
                    <a:lnTo>
                      <a:pt x="17" y="20"/>
                    </a:lnTo>
                    <a:lnTo>
                      <a:pt x="21" y="19"/>
                    </a:lnTo>
                    <a:lnTo>
                      <a:pt x="21" y="18"/>
                    </a:lnTo>
                    <a:lnTo>
                      <a:pt x="24" y="17"/>
                    </a:lnTo>
                    <a:lnTo>
                      <a:pt x="25" y="16"/>
                    </a:lnTo>
                    <a:lnTo>
                      <a:pt x="33" y="10"/>
                    </a:lnTo>
                    <a:lnTo>
                      <a:pt x="36" y="8"/>
                    </a:lnTo>
                    <a:lnTo>
                      <a:pt x="38" y="6"/>
                    </a:lnTo>
                    <a:lnTo>
                      <a:pt x="39" y="5"/>
                    </a:lnTo>
                    <a:lnTo>
                      <a:pt x="40" y="5"/>
                    </a:lnTo>
                    <a:lnTo>
                      <a:pt x="41" y="3"/>
                    </a:lnTo>
                    <a:lnTo>
                      <a:pt x="42" y="2"/>
                    </a:lnTo>
                    <a:lnTo>
                      <a:pt x="43" y="1"/>
                    </a:lnTo>
                    <a:lnTo>
                      <a:pt x="44" y="0"/>
                    </a:lnTo>
                  </a:path>
                </a:pathLst>
              </a:custGeom>
              <a:solidFill>
                <a:srgbClr val="D30026"/>
              </a:solidFill>
              <a:ln w="9525">
                <a:noFill/>
                <a:round/>
                <a:headEnd/>
                <a:tailEnd/>
              </a:ln>
            </xdr:spPr>
          </xdr:sp>
          <xdr:sp macro="" textlink="">
            <xdr:nvSpPr>
              <xdr:cNvPr id="303" name="Freeform 18">
                <a:extLst>
                  <a:ext uri="{FF2B5EF4-FFF2-40B4-BE49-F238E27FC236}">
                    <a16:creationId xmlns:a16="http://schemas.microsoft.com/office/drawing/2014/main" id="{00000000-0008-0000-0100-00002F01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183" y="857"/>
                <a:ext cx="266" cy="70"/>
              </a:xfrm>
              <a:custGeom>
                <a:avLst/>
                <a:gdLst>
                  <a:gd name="T0" fmla="*/ 266 w 266"/>
                  <a:gd name="T1" fmla="*/ 70 h 70"/>
                  <a:gd name="T2" fmla="*/ 266 w 266"/>
                  <a:gd name="T3" fmla="*/ 70 h 70"/>
                  <a:gd name="T4" fmla="*/ 0 w 266"/>
                  <a:gd name="T5" fmla="*/ 70 h 70"/>
                  <a:gd name="T6" fmla="*/ 0 w 266"/>
                  <a:gd name="T7" fmla="*/ 29 h 70"/>
                  <a:gd name="T8" fmla="*/ 156 w 266"/>
                  <a:gd name="T9" fmla="*/ 29 h 70"/>
                  <a:gd name="T10" fmla="*/ 165 w 266"/>
                  <a:gd name="T11" fmla="*/ 29 h 70"/>
                  <a:gd name="T12" fmla="*/ 231 w 266"/>
                  <a:gd name="T13" fmla="*/ 18 h 70"/>
                  <a:gd name="T14" fmla="*/ 265 w 266"/>
                  <a:gd name="T15" fmla="*/ 1 h 70"/>
                  <a:gd name="T16" fmla="*/ 266 w 266"/>
                  <a:gd name="T17" fmla="*/ 0 h 70"/>
                  <a:gd name="T18" fmla="*/ 0 60000 65536"/>
                  <a:gd name="T19" fmla="*/ 0 60000 65536"/>
                  <a:gd name="T20" fmla="*/ 0 60000 65536"/>
                  <a:gd name="T21" fmla="*/ 0 60000 65536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w 266"/>
                  <a:gd name="T28" fmla="*/ 0 h 70"/>
                  <a:gd name="T29" fmla="*/ 266 w 266"/>
                  <a:gd name="T30" fmla="*/ 70 h 70"/>
                </a:gdLst>
                <a:ahLst/>
                <a:cxnLst>
                  <a:cxn ang="T18">
                    <a:pos x="T0" y="T1"/>
                  </a:cxn>
                  <a:cxn ang="T19">
                    <a:pos x="T2" y="T3"/>
                  </a:cxn>
                  <a:cxn ang="T20">
                    <a:pos x="T4" y="T5"/>
                  </a:cxn>
                  <a:cxn ang="T21">
                    <a:pos x="T6" y="T7"/>
                  </a:cxn>
                  <a:cxn ang="T22">
                    <a:pos x="T8" y="T9"/>
                  </a:cxn>
                  <a:cxn ang="T23">
                    <a:pos x="T10" y="T11"/>
                  </a:cxn>
                  <a:cxn ang="T24">
                    <a:pos x="T12" y="T13"/>
                  </a:cxn>
                  <a:cxn ang="T25">
                    <a:pos x="T14" y="T15"/>
                  </a:cxn>
                  <a:cxn ang="T26">
                    <a:pos x="T16" y="T17"/>
                  </a:cxn>
                </a:cxnLst>
                <a:rect l="T27" t="T28" r="T29" b="T30"/>
                <a:pathLst>
                  <a:path w="266" h="70">
                    <a:moveTo>
                      <a:pt x="266" y="70"/>
                    </a:moveTo>
                    <a:lnTo>
                      <a:pt x="266" y="70"/>
                    </a:lnTo>
                    <a:lnTo>
                      <a:pt x="0" y="70"/>
                    </a:lnTo>
                    <a:lnTo>
                      <a:pt x="0" y="29"/>
                    </a:lnTo>
                    <a:lnTo>
                      <a:pt x="156" y="29"/>
                    </a:lnTo>
                    <a:lnTo>
                      <a:pt x="165" y="29"/>
                    </a:lnTo>
                    <a:lnTo>
                      <a:pt x="231" y="18"/>
                    </a:lnTo>
                    <a:lnTo>
                      <a:pt x="265" y="1"/>
                    </a:lnTo>
                    <a:lnTo>
                      <a:pt x="266" y="0"/>
                    </a:lnTo>
                  </a:path>
                </a:pathLst>
              </a:custGeom>
              <a:solidFill>
                <a:srgbClr val="D30026"/>
              </a:solidFill>
              <a:ln w="9525">
                <a:noFill/>
                <a:round/>
                <a:headEnd/>
                <a:tailEnd/>
              </a:ln>
            </xdr:spPr>
          </xdr:sp>
          <xdr:sp macro="" textlink="">
            <xdr:nvSpPr>
              <xdr:cNvPr id="304" name="Freeform 19">
                <a:extLst>
                  <a:ext uri="{FF2B5EF4-FFF2-40B4-BE49-F238E27FC236}">
                    <a16:creationId xmlns:a16="http://schemas.microsoft.com/office/drawing/2014/main" id="{00000000-0008-0000-0100-00003001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9092" y="620"/>
                <a:ext cx="91" cy="307"/>
              </a:xfrm>
              <a:custGeom>
                <a:avLst/>
                <a:gdLst>
                  <a:gd name="T0" fmla="*/ 91 w 91"/>
                  <a:gd name="T1" fmla="*/ 307 h 307"/>
                  <a:gd name="T2" fmla="*/ 81 w 91"/>
                  <a:gd name="T3" fmla="*/ 307 h 307"/>
                  <a:gd name="T4" fmla="*/ 0 w 91"/>
                  <a:gd name="T5" fmla="*/ 307 h 307"/>
                  <a:gd name="T6" fmla="*/ 81 w 91"/>
                  <a:gd name="T7" fmla="*/ 0 h 307"/>
                  <a:gd name="T8" fmla="*/ 91 w 91"/>
                  <a:gd name="T9" fmla="*/ 0 h 307"/>
                  <a:gd name="T10" fmla="*/ 0 60000 65536"/>
                  <a:gd name="T11" fmla="*/ 0 60000 65536"/>
                  <a:gd name="T12" fmla="*/ 0 60000 65536"/>
                  <a:gd name="T13" fmla="*/ 0 60000 65536"/>
                  <a:gd name="T14" fmla="*/ 0 60000 65536"/>
                  <a:gd name="T15" fmla="*/ 0 w 91"/>
                  <a:gd name="T16" fmla="*/ 0 h 307"/>
                  <a:gd name="T17" fmla="*/ 91 w 91"/>
                  <a:gd name="T18" fmla="*/ 307 h 307"/>
                </a:gdLst>
                <a:ahLst/>
                <a:cxnLst>
                  <a:cxn ang="T10">
                    <a:pos x="T0" y="T1"/>
                  </a:cxn>
                  <a:cxn ang="T11">
                    <a:pos x="T2" y="T3"/>
                  </a:cxn>
                  <a:cxn ang="T12">
                    <a:pos x="T4" y="T5"/>
                  </a:cxn>
                  <a:cxn ang="T13">
                    <a:pos x="T6" y="T7"/>
                  </a:cxn>
                  <a:cxn ang="T14">
                    <a:pos x="T8" y="T9"/>
                  </a:cxn>
                </a:cxnLst>
                <a:rect l="T15" t="T16" r="T17" b="T18"/>
                <a:pathLst>
                  <a:path w="91" h="307">
                    <a:moveTo>
                      <a:pt x="91" y="307"/>
                    </a:moveTo>
                    <a:lnTo>
                      <a:pt x="81" y="307"/>
                    </a:lnTo>
                    <a:lnTo>
                      <a:pt x="0" y="307"/>
                    </a:lnTo>
                    <a:lnTo>
                      <a:pt x="81" y="0"/>
                    </a:lnTo>
                    <a:lnTo>
                      <a:pt x="91" y="0"/>
                    </a:lnTo>
                  </a:path>
                </a:pathLst>
              </a:custGeom>
              <a:solidFill>
                <a:srgbClr val="D30026"/>
              </a:solidFill>
              <a:ln w="9525">
                <a:noFill/>
                <a:round/>
                <a:headEnd/>
                <a:tailEnd/>
              </a:ln>
            </xdr:spPr>
          </xdr:sp>
        </xdr:grpSp>
        <xdr:sp macro="" textlink="">
          <xdr:nvSpPr>
            <xdr:cNvPr id="289" name="Freeform 20">
              <a:extLst>
                <a:ext uri="{FF2B5EF4-FFF2-40B4-BE49-F238E27FC236}">
                  <a16:creationId xmlns:a16="http://schemas.microsoft.com/office/drawing/2014/main" id="{00000000-0008-0000-0100-000021010000}"/>
                </a:ext>
              </a:extLst>
            </xdr:cNvPr>
            <xdr:cNvSpPr>
              <a:spLocks/>
            </xdr:cNvSpPr>
          </xdr:nvSpPr>
          <xdr:spPr bwMode="auto">
            <a:xfrm>
              <a:off x="9960" y="722"/>
              <a:ext cx="51" cy="39"/>
            </a:xfrm>
            <a:custGeom>
              <a:avLst/>
              <a:gdLst>
                <a:gd name="T0" fmla="*/ 10 w 51"/>
                <a:gd name="T1" fmla="*/ 0 h 39"/>
                <a:gd name="T2" fmla="*/ 19 w 51"/>
                <a:gd name="T3" fmla="*/ 0 h 39"/>
                <a:gd name="T4" fmla="*/ 22 w 51"/>
                <a:gd name="T5" fmla="*/ 0 h 39"/>
                <a:gd name="T6" fmla="*/ 51 w 51"/>
                <a:gd name="T7" fmla="*/ 15 h 39"/>
                <a:gd name="T8" fmla="*/ 51 w 51"/>
                <a:gd name="T9" fmla="*/ 17 h 39"/>
                <a:gd name="T10" fmla="*/ 8 w 51"/>
                <a:gd name="T11" fmla="*/ 39 h 39"/>
                <a:gd name="T12" fmla="*/ 0 w 51"/>
                <a:gd name="T13" fmla="*/ 39 h 39"/>
                <a:gd name="T14" fmla="*/ 10 w 51"/>
                <a:gd name="T15" fmla="*/ 0 h 39"/>
                <a:gd name="T16" fmla="*/ 0 60000 65536"/>
                <a:gd name="T17" fmla="*/ 0 60000 65536"/>
                <a:gd name="T18" fmla="*/ 0 60000 65536"/>
                <a:gd name="T19" fmla="*/ 0 60000 65536"/>
                <a:gd name="T20" fmla="*/ 0 60000 65536"/>
                <a:gd name="T21" fmla="*/ 0 60000 65536"/>
                <a:gd name="T22" fmla="*/ 0 60000 65536"/>
                <a:gd name="T23" fmla="*/ 0 60000 65536"/>
                <a:gd name="T24" fmla="*/ 0 w 51"/>
                <a:gd name="T25" fmla="*/ 0 h 39"/>
                <a:gd name="T26" fmla="*/ 51 w 51"/>
                <a:gd name="T27" fmla="*/ 39 h 39"/>
              </a:gdLst>
              <a:ahLst/>
              <a:cxnLst>
                <a:cxn ang="T16">
                  <a:pos x="T0" y="T1"/>
                </a:cxn>
                <a:cxn ang="T17">
                  <a:pos x="T2" y="T3"/>
                </a:cxn>
                <a:cxn ang="T18">
                  <a:pos x="T4" y="T5"/>
                </a:cxn>
                <a:cxn ang="T19">
                  <a:pos x="T6" y="T7"/>
                </a:cxn>
                <a:cxn ang="T20">
                  <a:pos x="T8" y="T9"/>
                </a:cxn>
                <a:cxn ang="T21">
                  <a:pos x="T10" y="T11"/>
                </a:cxn>
                <a:cxn ang="T22">
                  <a:pos x="T12" y="T13"/>
                </a:cxn>
                <a:cxn ang="T23">
                  <a:pos x="T14" y="T15"/>
                </a:cxn>
              </a:cxnLst>
              <a:rect l="T24" t="T25" r="T26" b="T27"/>
              <a:pathLst>
                <a:path w="51" h="39">
                  <a:moveTo>
                    <a:pt x="10" y="0"/>
                  </a:moveTo>
                  <a:lnTo>
                    <a:pt x="19" y="0"/>
                  </a:lnTo>
                  <a:lnTo>
                    <a:pt x="22" y="0"/>
                  </a:lnTo>
                  <a:lnTo>
                    <a:pt x="51" y="15"/>
                  </a:lnTo>
                  <a:lnTo>
                    <a:pt x="51" y="17"/>
                  </a:lnTo>
                  <a:lnTo>
                    <a:pt x="8" y="39"/>
                  </a:lnTo>
                  <a:lnTo>
                    <a:pt x="0" y="39"/>
                  </a:lnTo>
                  <a:lnTo>
                    <a:pt x="10" y="0"/>
                  </a:lnTo>
                  <a:close/>
                </a:path>
              </a:pathLst>
            </a:custGeom>
            <a:solidFill>
              <a:srgbClr val="D30026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290" name="Freeform 21">
              <a:extLst>
                <a:ext uri="{FF2B5EF4-FFF2-40B4-BE49-F238E27FC236}">
                  <a16:creationId xmlns:a16="http://schemas.microsoft.com/office/drawing/2014/main" id="{00000000-0008-0000-0100-000022010000}"/>
                </a:ext>
              </a:extLst>
            </xdr:cNvPr>
            <xdr:cNvSpPr>
              <a:spLocks/>
            </xdr:cNvSpPr>
          </xdr:nvSpPr>
          <xdr:spPr bwMode="auto">
            <a:xfrm>
              <a:off x="9621" y="736"/>
              <a:ext cx="46" cy="68"/>
            </a:xfrm>
            <a:custGeom>
              <a:avLst/>
              <a:gdLst>
                <a:gd name="T0" fmla="*/ 39 w 46"/>
                <a:gd name="T1" fmla="*/ 0 h 68"/>
                <a:gd name="T2" fmla="*/ 44 w 46"/>
                <a:gd name="T3" fmla="*/ 0 h 68"/>
                <a:gd name="T4" fmla="*/ 44 w 46"/>
                <a:gd name="T5" fmla="*/ 1 h 68"/>
                <a:gd name="T6" fmla="*/ 43 w 46"/>
                <a:gd name="T7" fmla="*/ 3 h 68"/>
                <a:gd name="T8" fmla="*/ 43 w 46"/>
                <a:gd name="T9" fmla="*/ 17 h 68"/>
                <a:gd name="T10" fmla="*/ 43 w 46"/>
                <a:gd name="T11" fmla="*/ 19 h 68"/>
                <a:gd name="T12" fmla="*/ 44 w 46"/>
                <a:gd name="T13" fmla="*/ 29 h 68"/>
                <a:gd name="T14" fmla="*/ 46 w 46"/>
                <a:gd name="T15" fmla="*/ 68 h 68"/>
                <a:gd name="T16" fmla="*/ 0 w 46"/>
                <a:gd name="T17" fmla="*/ 68 h 68"/>
                <a:gd name="T18" fmla="*/ 39 w 46"/>
                <a:gd name="T19" fmla="*/ 0 h 68"/>
                <a:gd name="T20" fmla="*/ 0 60000 65536"/>
                <a:gd name="T21" fmla="*/ 0 60000 65536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w 46"/>
                <a:gd name="T31" fmla="*/ 0 h 68"/>
                <a:gd name="T32" fmla="*/ 46 w 46"/>
                <a:gd name="T33" fmla="*/ 68 h 68"/>
              </a:gdLst>
              <a:ahLst/>
              <a:cxnLst>
                <a:cxn ang="T20">
                  <a:pos x="T0" y="T1"/>
                </a:cxn>
                <a:cxn ang="T21">
                  <a:pos x="T2" y="T3"/>
                </a:cxn>
                <a:cxn ang="T22">
                  <a:pos x="T4" y="T5"/>
                </a:cxn>
                <a:cxn ang="T23">
                  <a:pos x="T6" y="T7"/>
                </a:cxn>
                <a:cxn ang="T24">
                  <a:pos x="T8" y="T9"/>
                </a:cxn>
                <a:cxn ang="T25">
                  <a:pos x="T10" y="T11"/>
                </a:cxn>
                <a:cxn ang="T26">
                  <a:pos x="T12" y="T13"/>
                </a:cxn>
                <a:cxn ang="T27">
                  <a:pos x="T14" y="T15"/>
                </a:cxn>
                <a:cxn ang="T28">
                  <a:pos x="T16" y="T17"/>
                </a:cxn>
                <a:cxn ang="T29">
                  <a:pos x="T18" y="T19"/>
                </a:cxn>
              </a:cxnLst>
              <a:rect l="T30" t="T31" r="T32" b="T33"/>
              <a:pathLst>
                <a:path w="46" h="68">
                  <a:moveTo>
                    <a:pt x="39" y="0"/>
                  </a:moveTo>
                  <a:lnTo>
                    <a:pt x="44" y="0"/>
                  </a:lnTo>
                  <a:lnTo>
                    <a:pt x="44" y="1"/>
                  </a:lnTo>
                  <a:lnTo>
                    <a:pt x="43" y="3"/>
                  </a:lnTo>
                  <a:lnTo>
                    <a:pt x="43" y="17"/>
                  </a:lnTo>
                  <a:lnTo>
                    <a:pt x="43" y="19"/>
                  </a:lnTo>
                  <a:lnTo>
                    <a:pt x="44" y="29"/>
                  </a:lnTo>
                  <a:lnTo>
                    <a:pt x="46" y="68"/>
                  </a:lnTo>
                  <a:lnTo>
                    <a:pt x="0" y="68"/>
                  </a:lnTo>
                  <a:lnTo>
                    <a:pt x="39" y="0"/>
                  </a:lnTo>
                  <a:close/>
                </a:path>
              </a:pathLst>
            </a:custGeom>
            <a:solidFill>
              <a:srgbClr val="D30026"/>
            </a:solidFill>
            <a:ln w="9525">
              <a:noFill/>
              <a:round/>
              <a:headEnd/>
              <a:tailEnd/>
            </a:ln>
          </xdr:spPr>
        </xdr:sp>
      </xdr:grpSp>
      <xdr:grpSp>
        <xdr:nvGrpSpPr>
          <xdr:cNvPr id="267" name="Group 24">
            <a:extLst>
              <a:ext uri="{FF2B5EF4-FFF2-40B4-BE49-F238E27FC236}">
                <a16:creationId xmlns:a16="http://schemas.microsoft.com/office/drawing/2014/main" id="{00000000-0008-0000-0100-00000B010000}"/>
              </a:ext>
            </a:extLst>
          </xdr:cNvPr>
          <xdr:cNvGrpSpPr>
            <a:grpSpLocks/>
          </xdr:cNvGrpSpPr>
        </xdr:nvGrpSpPr>
        <xdr:grpSpPr bwMode="auto">
          <a:xfrm>
            <a:off x="6841715" y="95250"/>
            <a:ext cx="777030" cy="208749"/>
            <a:chOff x="10278" y="610"/>
            <a:chExt cx="1276" cy="329"/>
          </a:xfrm>
        </xdr:grpSpPr>
        <xdr:grpSp>
          <xdr:nvGrpSpPr>
            <xdr:cNvPr id="268" name="Group 25">
              <a:extLst>
                <a:ext uri="{FF2B5EF4-FFF2-40B4-BE49-F238E27FC236}">
                  <a16:creationId xmlns:a16="http://schemas.microsoft.com/office/drawing/2014/main" id="{00000000-0008-0000-0100-00000C010000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10288" y="620"/>
              <a:ext cx="920" cy="307"/>
              <a:chOff x="10288" y="620"/>
              <a:chExt cx="920" cy="307"/>
            </a:xfrm>
          </xdr:grpSpPr>
          <xdr:sp macro="" textlink="">
            <xdr:nvSpPr>
              <xdr:cNvPr id="269" name="Freeform 26">
                <a:extLst>
                  <a:ext uri="{FF2B5EF4-FFF2-40B4-BE49-F238E27FC236}">
                    <a16:creationId xmlns:a16="http://schemas.microsoft.com/office/drawing/2014/main" id="{00000000-0008-0000-0100-00000D01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1114" y="620"/>
                <a:ext cx="94" cy="307"/>
              </a:xfrm>
              <a:custGeom>
                <a:avLst/>
                <a:gdLst>
                  <a:gd name="T0" fmla="*/ 94 w 94"/>
                  <a:gd name="T1" fmla="*/ 0 h 307"/>
                  <a:gd name="T2" fmla="*/ 13 w 94"/>
                  <a:gd name="T3" fmla="*/ 307 h 307"/>
                  <a:gd name="T4" fmla="*/ 0 w 94"/>
                  <a:gd name="T5" fmla="*/ 307 h 307"/>
                  <a:gd name="T6" fmla="*/ 0 w 94"/>
                  <a:gd name="T7" fmla="*/ 0 h 307"/>
                  <a:gd name="T8" fmla="*/ 13 w 94"/>
                  <a:gd name="T9" fmla="*/ 0 h 307"/>
                  <a:gd name="T10" fmla="*/ 94 w 94"/>
                  <a:gd name="T11" fmla="*/ 0 h 307"/>
                  <a:gd name="T12" fmla="*/ 0 60000 65536"/>
                  <a:gd name="T13" fmla="*/ 0 60000 65536"/>
                  <a:gd name="T14" fmla="*/ 0 60000 65536"/>
                  <a:gd name="T15" fmla="*/ 0 60000 65536"/>
                  <a:gd name="T16" fmla="*/ 0 60000 65536"/>
                  <a:gd name="T17" fmla="*/ 0 60000 65536"/>
                  <a:gd name="T18" fmla="*/ 0 w 94"/>
                  <a:gd name="T19" fmla="*/ 0 h 307"/>
                  <a:gd name="T20" fmla="*/ 94 w 94"/>
                  <a:gd name="T21" fmla="*/ 307 h 307"/>
                </a:gdLst>
                <a:ahLst/>
                <a:cxnLst>
                  <a:cxn ang="T12">
                    <a:pos x="T0" y="T1"/>
                  </a:cxn>
                  <a:cxn ang="T13">
                    <a:pos x="T2" y="T3"/>
                  </a:cxn>
                  <a:cxn ang="T14">
                    <a:pos x="T4" y="T5"/>
                  </a:cxn>
                  <a:cxn ang="T15">
                    <a:pos x="T6" y="T7"/>
                  </a:cxn>
                  <a:cxn ang="T16">
                    <a:pos x="T8" y="T9"/>
                  </a:cxn>
                  <a:cxn ang="T17">
                    <a:pos x="T10" y="T11"/>
                  </a:cxn>
                </a:cxnLst>
                <a:rect l="T18" t="T19" r="T20" b="T21"/>
                <a:pathLst>
                  <a:path w="94" h="307">
                    <a:moveTo>
                      <a:pt x="94" y="0"/>
                    </a:moveTo>
                    <a:lnTo>
                      <a:pt x="13" y="307"/>
                    </a:lnTo>
                    <a:lnTo>
                      <a:pt x="0" y="307"/>
                    </a:lnTo>
                    <a:lnTo>
                      <a:pt x="0" y="0"/>
                    </a:lnTo>
                    <a:lnTo>
                      <a:pt x="13" y="0"/>
                    </a:lnTo>
                    <a:lnTo>
                      <a:pt x="94" y="0"/>
                    </a:lnTo>
                    <a:close/>
                  </a:path>
                </a:pathLst>
              </a:custGeom>
              <a:solidFill>
                <a:srgbClr val="000759"/>
              </a:solidFill>
              <a:ln w="9525">
                <a:noFill/>
                <a:round/>
                <a:headEnd/>
                <a:tailEnd/>
              </a:ln>
            </xdr:spPr>
          </xdr:sp>
          <xdr:sp macro="" textlink="">
            <xdr:nvSpPr>
              <xdr:cNvPr id="270" name="Freeform 27">
                <a:extLst>
                  <a:ext uri="{FF2B5EF4-FFF2-40B4-BE49-F238E27FC236}">
                    <a16:creationId xmlns:a16="http://schemas.microsoft.com/office/drawing/2014/main" id="{00000000-0008-0000-0100-00000E01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1083" y="666"/>
                <a:ext cx="31" cy="261"/>
              </a:xfrm>
              <a:custGeom>
                <a:avLst/>
                <a:gdLst>
                  <a:gd name="T0" fmla="*/ 31 w 31"/>
                  <a:gd name="T1" fmla="*/ 261 h 261"/>
                  <a:gd name="T2" fmla="*/ 31 w 31"/>
                  <a:gd name="T3" fmla="*/ 261 h 261"/>
                  <a:gd name="T4" fmla="*/ 0 w 31"/>
                  <a:gd name="T5" fmla="*/ 261 h 261"/>
                  <a:gd name="T6" fmla="*/ 0 w 31"/>
                  <a:gd name="T7" fmla="*/ 78 h 261"/>
                  <a:gd name="T8" fmla="*/ 12 w 31"/>
                  <a:gd name="T9" fmla="*/ 86 h 261"/>
                  <a:gd name="T10" fmla="*/ 31 w 31"/>
                  <a:gd name="T11" fmla="*/ 0 h 261"/>
                  <a:gd name="T12" fmla="*/ 0 60000 65536"/>
                  <a:gd name="T13" fmla="*/ 0 60000 65536"/>
                  <a:gd name="T14" fmla="*/ 0 60000 65536"/>
                  <a:gd name="T15" fmla="*/ 0 60000 65536"/>
                  <a:gd name="T16" fmla="*/ 0 60000 65536"/>
                  <a:gd name="T17" fmla="*/ 0 60000 65536"/>
                  <a:gd name="T18" fmla="*/ 0 w 31"/>
                  <a:gd name="T19" fmla="*/ 0 h 261"/>
                  <a:gd name="T20" fmla="*/ 31 w 31"/>
                  <a:gd name="T21" fmla="*/ 261 h 261"/>
                </a:gdLst>
                <a:ahLst/>
                <a:cxnLst>
                  <a:cxn ang="T12">
                    <a:pos x="T0" y="T1"/>
                  </a:cxn>
                  <a:cxn ang="T13">
                    <a:pos x="T2" y="T3"/>
                  </a:cxn>
                  <a:cxn ang="T14">
                    <a:pos x="T4" y="T5"/>
                  </a:cxn>
                  <a:cxn ang="T15">
                    <a:pos x="T6" y="T7"/>
                  </a:cxn>
                  <a:cxn ang="T16">
                    <a:pos x="T8" y="T9"/>
                  </a:cxn>
                  <a:cxn ang="T17">
                    <a:pos x="T10" y="T11"/>
                  </a:cxn>
                </a:cxnLst>
                <a:rect l="T18" t="T19" r="T20" b="T21"/>
                <a:pathLst>
                  <a:path w="31" h="261">
                    <a:moveTo>
                      <a:pt x="31" y="261"/>
                    </a:moveTo>
                    <a:lnTo>
                      <a:pt x="31" y="261"/>
                    </a:lnTo>
                    <a:lnTo>
                      <a:pt x="0" y="261"/>
                    </a:lnTo>
                    <a:lnTo>
                      <a:pt x="0" y="78"/>
                    </a:lnTo>
                    <a:lnTo>
                      <a:pt x="12" y="86"/>
                    </a:lnTo>
                    <a:lnTo>
                      <a:pt x="31" y="0"/>
                    </a:lnTo>
                  </a:path>
                </a:pathLst>
              </a:custGeom>
              <a:solidFill>
                <a:srgbClr val="000759"/>
              </a:solidFill>
              <a:ln w="9525">
                <a:noFill/>
                <a:round/>
                <a:headEnd/>
                <a:tailEnd/>
              </a:ln>
            </xdr:spPr>
          </xdr:sp>
          <xdr:sp macro="" textlink="">
            <xdr:nvSpPr>
              <xdr:cNvPr id="271" name="Freeform 28">
                <a:extLst>
                  <a:ext uri="{FF2B5EF4-FFF2-40B4-BE49-F238E27FC236}">
                    <a16:creationId xmlns:a16="http://schemas.microsoft.com/office/drawing/2014/main" id="{00000000-0008-0000-0100-00000F01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856" y="620"/>
                <a:ext cx="258" cy="128"/>
              </a:xfrm>
              <a:custGeom>
                <a:avLst/>
                <a:gdLst>
                  <a:gd name="T0" fmla="*/ 258 w 258"/>
                  <a:gd name="T1" fmla="*/ 46 h 128"/>
                  <a:gd name="T2" fmla="*/ 195 w 258"/>
                  <a:gd name="T3" fmla="*/ 37 h 128"/>
                  <a:gd name="T4" fmla="*/ 184 w 258"/>
                  <a:gd name="T5" fmla="*/ 37 h 128"/>
                  <a:gd name="T6" fmla="*/ 170 w 258"/>
                  <a:gd name="T7" fmla="*/ 38 h 128"/>
                  <a:gd name="T8" fmla="*/ 104 w 258"/>
                  <a:gd name="T9" fmla="*/ 50 h 128"/>
                  <a:gd name="T10" fmla="*/ 47 w 258"/>
                  <a:gd name="T11" fmla="*/ 78 h 128"/>
                  <a:gd name="T12" fmla="*/ 0 w 258"/>
                  <a:gd name="T13" fmla="*/ 127 h 128"/>
                  <a:gd name="T14" fmla="*/ 0 w 258"/>
                  <a:gd name="T15" fmla="*/ 128 h 128"/>
                  <a:gd name="T16" fmla="*/ 0 w 258"/>
                  <a:gd name="T17" fmla="*/ 0 h 128"/>
                  <a:gd name="T18" fmla="*/ 255 w 258"/>
                  <a:gd name="T19" fmla="*/ 0 h 128"/>
                  <a:gd name="T20" fmla="*/ 258 w 258"/>
                  <a:gd name="T21" fmla="*/ 0 h 128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258"/>
                  <a:gd name="T34" fmla="*/ 0 h 128"/>
                  <a:gd name="T35" fmla="*/ 258 w 258"/>
                  <a:gd name="T36" fmla="*/ 128 h 128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258" h="128">
                    <a:moveTo>
                      <a:pt x="258" y="46"/>
                    </a:moveTo>
                    <a:lnTo>
                      <a:pt x="195" y="37"/>
                    </a:lnTo>
                    <a:lnTo>
                      <a:pt x="184" y="37"/>
                    </a:lnTo>
                    <a:lnTo>
                      <a:pt x="170" y="38"/>
                    </a:lnTo>
                    <a:lnTo>
                      <a:pt x="104" y="50"/>
                    </a:lnTo>
                    <a:lnTo>
                      <a:pt x="47" y="78"/>
                    </a:lnTo>
                    <a:lnTo>
                      <a:pt x="0" y="127"/>
                    </a:lnTo>
                    <a:lnTo>
                      <a:pt x="0" y="128"/>
                    </a:lnTo>
                    <a:lnTo>
                      <a:pt x="0" y="0"/>
                    </a:lnTo>
                    <a:lnTo>
                      <a:pt x="255" y="0"/>
                    </a:lnTo>
                    <a:lnTo>
                      <a:pt x="258" y="0"/>
                    </a:lnTo>
                  </a:path>
                </a:pathLst>
              </a:custGeom>
              <a:solidFill>
                <a:srgbClr val="000759"/>
              </a:solidFill>
              <a:ln w="9525">
                <a:noFill/>
                <a:round/>
                <a:headEnd/>
                <a:tailEnd/>
              </a:ln>
            </xdr:spPr>
          </xdr:sp>
          <xdr:sp macro="" textlink="">
            <xdr:nvSpPr>
              <xdr:cNvPr id="272" name="Freeform 29">
                <a:extLst>
                  <a:ext uri="{FF2B5EF4-FFF2-40B4-BE49-F238E27FC236}">
                    <a16:creationId xmlns:a16="http://schemas.microsoft.com/office/drawing/2014/main" id="{00000000-0008-0000-0100-00001001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841" y="794"/>
                <a:ext cx="242" cy="133"/>
              </a:xfrm>
              <a:custGeom>
                <a:avLst/>
                <a:gdLst>
                  <a:gd name="T0" fmla="*/ 242 w 242"/>
                  <a:gd name="T1" fmla="*/ 133 h 133"/>
                  <a:gd name="T2" fmla="*/ 242 w 242"/>
                  <a:gd name="T3" fmla="*/ 133 h 133"/>
                  <a:gd name="T4" fmla="*/ 0 w 242"/>
                  <a:gd name="T5" fmla="*/ 133 h 133"/>
                  <a:gd name="T6" fmla="*/ 0 w 242"/>
                  <a:gd name="T7" fmla="*/ 0 h 133"/>
                  <a:gd name="T8" fmla="*/ 28 w 242"/>
                  <a:gd name="T9" fmla="*/ 63 h 133"/>
                  <a:gd name="T10" fmla="*/ 83 w 242"/>
                  <a:gd name="T11" fmla="*/ 90 h 133"/>
                  <a:gd name="T12" fmla="*/ 133 w 242"/>
                  <a:gd name="T13" fmla="*/ 96 h 133"/>
                  <a:gd name="T14" fmla="*/ 136 w 242"/>
                  <a:gd name="T15" fmla="*/ 96 h 133"/>
                  <a:gd name="T16" fmla="*/ 198 w 242"/>
                  <a:gd name="T17" fmla="*/ 91 h 133"/>
                  <a:gd name="T18" fmla="*/ 217 w 242"/>
                  <a:gd name="T19" fmla="*/ 87 h 133"/>
                  <a:gd name="T20" fmla="*/ 242 w 242"/>
                  <a:gd name="T21" fmla="*/ 2 h 133"/>
                  <a:gd name="T22" fmla="*/ 0 60000 65536"/>
                  <a:gd name="T23" fmla="*/ 0 60000 65536"/>
                  <a:gd name="T24" fmla="*/ 0 60000 65536"/>
                  <a:gd name="T25" fmla="*/ 0 60000 65536"/>
                  <a:gd name="T26" fmla="*/ 0 60000 65536"/>
                  <a:gd name="T27" fmla="*/ 0 60000 65536"/>
                  <a:gd name="T28" fmla="*/ 0 60000 65536"/>
                  <a:gd name="T29" fmla="*/ 0 60000 65536"/>
                  <a:gd name="T30" fmla="*/ 0 60000 65536"/>
                  <a:gd name="T31" fmla="*/ 0 60000 65536"/>
                  <a:gd name="T32" fmla="*/ 0 60000 65536"/>
                  <a:gd name="T33" fmla="*/ 0 w 242"/>
                  <a:gd name="T34" fmla="*/ 0 h 133"/>
                  <a:gd name="T35" fmla="*/ 242 w 242"/>
                  <a:gd name="T36" fmla="*/ 133 h 133"/>
                </a:gdLst>
                <a:ahLst/>
                <a:cxnLst>
                  <a:cxn ang="T22">
                    <a:pos x="T0" y="T1"/>
                  </a:cxn>
                  <a:cxn ang="T23">
                    <a:pos x="T2" y="T3"/>
                  </a:cxn>
                  <a:cxn ang="T24">
                    <a:pos x="T4" y="T5"/>
                  </a:cxn>
                  <a:cxn ang="T25">
                    <a:pos x="T6" y="T7"/>
                  </a:cxn>
                  <a:cxn ang="T26">
                    <a:pos x="T8" y="T9"/>
                  </a:cxn>
                  <a:cxn ang="T27">
                    <a:pos x="T10" y="T11"/>
                  </a:cxn>
                  <a:cxn ang="T28">
                    <a:pos x="T12" y="T13"/>
                  </a:cxn>
                  <a:cxn ang="T29">
                    <a:pos x="T14" y="T15"/>
                  </a:cxn>
                  <a:cxn ang="T30">
                    <a:pos x="T16" y="T17"/>
                  </a:cxn>
                  <a:cxn ang="T31">
                    <a:pos x="T18" y="T19"/>
                  </a:cxn>
                  <a:cxn ang="T32">
                    <a:pos x="T20" y="T21"/>
                  </a:cxn>
                </a:cxnLst>
                <a:rect l="T33" t="T34" r="T35" b="T36"/>
                <a:pathLst>
                  <a:path w="242" h="133">
                    <a:moveTo>
                      <a:pt x="242" y="133"/>
                    </a:moveTo>
                    <a:lnTo>
                      <a:pt x="242" y="133"/>
                    </a:lnTo>
                    <a:lnTo>
                      <a:pt x="0" y="133"/>
                    </a:lnTo>
                    <a:lnTo>
                      <a:pt x="0" y="0"/>
                    </a:lnTo>
                    <a:lnTo>
                      <a:pt x="28" y="63"/>
                    </a:lnTo>
                    <a:lnTo>
                      <a:pt x="83" y="90"/>
                    </a:lnTo>
                    <a:lnTo>
                      <a:pt x="133" y="96"/>
                    </a:lnTo>
                    <a:lnTo>
                      <a:pt x="136" y="96"/>
                    </a:lnTo>
                    <a:lnTo>
                      <a:pt x="198" y="91"/>
                    </a:lnTo>
                    <a:lnTo>
                      <a:pt x="217" y="87"/>
                    </a:lnTo>
                    <a:lnTo>
                      <a:pt x="242" y="2"/>
                    </a:lnTo>
                  </a:path>
                </a:pathLst>
              </a:custGeom>
              <a:solidFill>
                <a:srgbClr val="000759"/>
              </a:solidFill>
              <a:ln w="9525">
                <a:noFill/>
                <a:round/>
                <a:headEnd/>
                <a:tailEnd/>
              </a:ln>
            </xdr:spPr>
          </xdr:sp>
          <xdr:sp macro="" textlink="">
            <xdr:nvSpPr>
              <xdr:cNvPr id="273" name="Freeform 30">
                <a:extLst>
                  <a:ext uri="{FF2B5EF4-FFF2-40B4-BE49-F238E27FC236}">
                    <a16:creationId xmlns:a16="http://schemas.microsoft.com/office/drawing/2014/main" id="{00000000-0008-0000-0100-00001101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959" y="729"/>
                <a:ext cx="124" cy="88"/>
              </a:xfrm>
              <a:custGeom>
                <a:avLst/>
                <a:gdLst>
                  <a:gd name="T0" fmla="*/ 124 w 124"/>
                  <a:gd name="T1" fmla="*/ 68 h 88"/>
                  <a:gd name="T2" fmla="*/ 118 w 124"/>
                  <a:gd name="T3" fmla="*/ 71 h 88"/>
                  <a:gd name="T4" fmla="*/ 115 w 124"/>
                  <a:gd name="T5" fmla="*/ 72 h 88"/>
                  <a:gd name="T6" fmla="*/ 104 w 124"/>
                  <a:gd name="T7" fmla="*/ 78 h 88"/>
                  <a:gd name="T8" fmla="*/ 101 w 124"/>
                  <a:gd name="T9" fmla="*/ 79 h 88"/>
                  <a:gd name="T10" fmla="*/ 97 w 124"/>
                  <a:gd name="T11" fmla="*/ 80 h 88"/>
                  <a:gd name="T12" fmla="*/ 94 w 124"/>
                  <a:gd name="T13" fmla="*/ 82 h 88"/>
                  <a:gd name="T14" fmla="*/ 90 w 124"/>
                  <a:gd name="T15" fmla="*/ 83 h 88"/>
                  <a:gd name="T16" fmla="*/ 87 w 124"/>
                  <a:gd name="T17" fmla="*/ 84 h 88"/>
                  <a:gd name="T18" fmla="*/ 75 w 124"/>
                  <a:gd name="T19" fmla="*/ 86 h 88"/>
                  <a:gd name="T20" fmla="*/ 69 w 124"/>
                  <a:gd name="T21" fmla="*/ 87 h 88"/>
                  <a:gd name="T22" fmla="*/ 65 w 124"/>
                  <a:gd name="T23" fmla="*/ 88 h 88"/>
                  <a:gd name="T24" fmla="*/ 61 w 124"/>
                  <a:gd name="T25" fmla="*/ 88 h 88"/>
                  <a:gd name="T26" fmla="*/ 57 w 124"/>
                  <a:gd name="T27" fmla="*/ 88 h 88"/>
                  <a:gd name="T28" fmla="*/ 53 w 124"/>
                  <a:gd name="T29" fmla="*/ 88 h 88"/>
                  <a:gd name="T30" fmla="*/ 48 w 124"/>
                  <a:gd name="T31" fmla="*/ 88 h 88"/>
                  <a:gd name="T32" fmla="*/ 43 w 124"/>
                  <a:gd name="T33" fmla="*/ 88 h 88"/>
                  <a:gd name="T34" fmla="*/ 38 w 124"/>
                  <a:gd name="T35" fmla="*/ 87 h 88"/>
                  <a:gd name="T36" fmla="*/ 34 w 124"/>
                  <a:gd name="T37" fmla="*/ 86 h 88"/>
                  <a:gd name="T38" fmla="*/ 30 w 124"/>
                  <a:gd name="T39" fmla="*/ 85 h 88"/>
                  <a:gd name="T40" fmla="*/ 25 w 124"/>
                  <a:gd name="T41" fmla="*/ 83 h 88"/>
                  <a:gd name="T42" fmla="*/ 22 w 124"/>
                  <a:gd name="T43" fmla="*/ 82 h 88"/>
                  <a:gd name="T44" fmla="*/ 18 w 124"/>
                  <a:gd name="T45" fmla="*/ 80 h 88"/>
                  <a:gd name="T46" fmla="*/ 15 w 124"/>
                  <a:gd name="T47" fmla="*/ 78 h 88"/>
                  <a:gd name="T48" fmla="*/ 12 w 124"/>
                  <a:gd name="T49" fmla="*/ 76 h 88"/>
                  <a:gd name="T50" fmla="*/ 2 w 124"/>
                  <a:gd name="T51" fmla="*/ 63 h 88"/>
                  <a:gd name="T52" fmla="*/ 0 w 124"/>
                  <a:gd name="T53" fmla="*/ 52 h 88"/>
                  <a:gd name="T54" fmla="*/ 3 w 124"/>
                  <a:gd name="T55" fmla="*/ 39 h 88"/>
                  <a:gd name="T56" fmla="*/ 12 w 124"/>
                  <a:gd name="T57" fmla="*/ 26 h 88"/>
                  <a:gd name="T58" fmla="*/ 15 w 124"/>
                  <a:gd name="T59" fmla="*/ 23 h 88"/>
                  <a:gd name="T60" fmla="*/ 18 w 124"/>
                  <a:gd name="T61" fmla="*/ 20 h 88"/>
                  <a:gd name="T62" fmla="*/ 40 w 124"/>
                  <a:gd name="T63" fmla="*/ 7 h 88"/>
                  <a:gd name="T64" fmla="*/ 45 w 124"/>
                  <a:gd name="T65" fmla="*/ 5 h 88"/>
                  <a:gd name="T66" fmla="*/ 49 w 124"/>
                  <a:gd name="T67" fmla="*/ 4 h 88"/>
                  <a:gd name="T68" fmla="*/ 54 w 124"/>
                  <a:gd name="T69" fmla="*/ 3 h 88"/>
                  <a:gd name="T70" fmla="*/ 59 w 124"/>
                  <a:gd name="T71" fmla="*/ 2 h 88"/>
                  <a:gd name="T72" fmla="*/ 75 w 124"/>
                  <a:gd name="T73" fmla="*/ 0 h 88"/>
                  <a:gd name="T74" fmla="*/ 89 w 124"/>
                  <a:gd name="T75" fmla="*/ 2 h 88"/>
                  <a:gd name="T76" fmla="*/ 93 w 124"/>
                  <a:gd name="T77" fmla="*/ 2 h 88"/>
                  <a:gd name="T78" fmla="*/ 108 w 124"/>
                  <a:gd name="T79" fmla="*/ 7 h 88"/>
                  <a:gd name="T80" fmla="*/ 111 w 124"/>
                  <a:gd name="T81" fmla="*/ 8 h 88"/>
                  <a:gd name="T82" fmla="*/ 114 w 124"/>
                  <a:gd name="T83" fmla="*/ 9 h 88"/>
                  <a:gd name="T84" fmla="*/ 118 w 124"/>
                  <a:gd name="T85" fmla="*/ 11 h 88"/>
                  <a:gd name="T86" fmla="*/ 121 w 124"/>
                  <a:gd name="T87" fmla="*/ 13 h 88"/>
                  <a:gd name="T88" fmla="*/ 124 w 124"/>
                  <a:gd name="T89" fmla="*/ 15 h 88"/>
                  <a:gd name="T90" fmla="*/ 0 60000 65536"/>
                  <a:gd name="T91" fmla="*/ 0 60000 65536"/>
                  <a:gd name="T92" fmla="*/ 0 60000 65536"/>
                  <a:gd name="T93" fmla="*/ 0 60000 65536"/>
                  <a:gd name="T94" fmla="*/ 0 60000 65536"/>
                  <a:gd name="T95" fmla="*/ 0 60000 65536"/>
                  <a:gd name="T96" fmla="*/ 0 60000 65536"/>
                  <a:gd name="T97" fmla="*/ 0 60000 65536"/>
                  <a:gd name="T98" fmla="*/ 0 60000 65536"/>
                  <a:gd name="T99" fmla="*/ 0 60000 65536"/>
                  <a:gd name="T100" fmla="*/ 0 60000 65536"/>
                  <a:gd name="T101" fmla="*/ 0 60000 65536"/>
                  <a:gd name="T102" fmla="*/ 0 60000 65536"/>
                  <a:gd name="T103" fmla="*/ 0 60000 65536"/>
                  <a:gd name="T104" fmla="*/ 0 60000 65536"/>
                  <a:gd name="T105" fmla="*/ 0 60000 65536"/>
                  <a:gd name="T106" fmla="*/ 0 60000 65536"/>
                  <a:gd name="T107" fmla="*/ 0 60000 65536"/>
                  <a:gd name="T108" fmla="*/ 0 60000 65536"/>
                  <a:gd name="T109" fmla="*/ 0 60000 65536"/>
                  <a:gd name="T110" fmla="*/ 0 60000 65536"/>
                  <a:gd name="T111" fmla="*/ 0 60000 65536"/>
                  <a:gd name="T112" fmla="*/ 0 60000 65536"/>
                  <a:gd name="T113" fmla="*/ 0 60000 65536"/>
                  <a:gd name="T114" fmla="*/ 0 60000 65536"/>
                  <a:gd name="T115" fmla="*/ 0 60000 65536"/>
                  <a:gd name="T116" fmla="*/ 0 60000 65536"/>
                  <a:gd name="T117" fmla="*/ 0 60000 65536"/>
                  <a:gd name="T118" fmla="*/ 0 60000 65536"/>
                  <a:gd name="T119" fmla="*/ 0 60000 65536"/>
                  <a:gd name="T120" fmla="*/ 0 60000 65536"/>
                  <a:gd name="T121" fmla="*/ 0 60000 65536"/>
                  <a:gd name="T122" fmla="*/ 0 60000 65536"/>
                  <a:gd name="T123" fmla="*/ 0 60000 65536"/>
                  <a:gd name="T124" fmla="*/ 0 60000 65536"/>
                  <a:gd name="T125" fmla="*/ 0 60000 65536"/>
                  <a:gd name="T126" fmla="*/ 0 60000 65536"/>
                  <a:gd name="T127" fmla="*/ 0 60000 65536"/>
                  <a:gd name="T128" fmla="*/ 0 60000 65536"/>
                  <a:gd name="T129" fmla="*/ 0 60000 65536"/>
                  <a:gd name="T130" fmla="*/ 0 60000 65536"/>
                  <a:gd name="T131" fmla="*/ 0 60000 65536"/>
                  <a:gd name="T132" fmla="*/ 0 60000 65536"/>
                  <a:gd name="T133" fmla="*/ 0 60000 65536"/>
                  <a:gd name="T134" fmla="*/ 0 60000 65536"/>
                  <a:gd name="T135" fmla="*/ 0 w 124"/>
                  <a:gd name="T136" fmla="*/ 0 h 88"/>
                  <a:gd name="T137" fmla="*/ 124 w 124"/>
                  <a:gd name="T138" fmla="*/ 88 h 88"/>
                </a:gdLst>
                <a:ahLst/>
                <a:cxnLst>
                  <a:cxn ang="T90">
                    <a:pos x="T0" y="T1"/>
                  </a:cxn>
                  <a:cxn ang="T91">
                    <a:pos x="T2" y="T3"/>
                  </a:cxn>
                  <a:cxn ang="T92">
                    <a:pos x="T4" y="T5"/>
                  </a:cxn>
                  <a:cxn ang="T93">
                    <a:pos x="T6" y="T7"/>
                  </a:cxn>
                  <a:cxn ang="T94">
                    <a:pos x="T8" y="T9"/>
                  </a:cxn>
                  <a:cxn ang="T95">
                    <a:pos x="T10" y="T11"/>
                  </a:cxn>
                  <a:cxn ang="T96">
                    <a:pos x="T12" y="T13"/>
                  </a:cxn>
                  <a:cxn ang="T97">
                    <a:pos x="T14" y="T15"/>
                  </a:cxn>
                  <a:cxn ang="T98">
                    <a:pos x="T16" y="T17"/>
                  </a:cxn>
                  <a:cxn ang="T99">
                    <a:pos x="T18" y="T19"/>
                  </a:cxn>
                  <a:cxn ang="T100">
                    <a:pos x="T20" y="T21"/>
                  </a:cxn>
                  <a:cxn ang="T101">
                    <a:pos x="T22" y="T23"/>
                  </a:cxn>
                  <a:cxn ang="T102">
                    <a:pos x="T24" y="T25"/>
                  </a:cxn>
                  <a:cxn ang="T103">
                    <a:pos x="T26" y="T27"/>
                  </a:cxn>
                  <a:cxn ang="T104">
                    <a:pos x="T28" y="T29"/>
                  </a:cxn>
                  <a:cxn ang="T105">
                    <a:pos x="T30" y="T31"/>
                  </a:cxn>
                  <a:cxn ang="T106">
                    <a:pos x="T32" y="T33"/>
                  </a:cxn>
                  <a:cxn ang="T107">
                    <a:pos x="T34" y="T35"/>
                  </a:cxn>
                  <a:cxn ang="T108">
                    <a:pos x="T36" y="T37"/>
                  </a:cxn>
                  <a:cxn ang="T109">
                    <a:pos x="T38" y="T39"/>
                  </a:cxn>
                  <a:cxn ang="T110">
                    <a:pos x="T40" y="T41"/>
                  </a:cxn>
                  <a:cxn ang="T111">
                    <a:pos x="T42" y="T43"/>
                  </a:cxn>
                  <a:cxn ang="T112">
                    <a:pos x="T44" y="T45"/>
                  </a:cxn>
                  <a:cxn ang="T113">
                    <a:pos x="T46" y="T47"/>
                  </a:cxn>
                  <a:cxn ang="T114">
                    <a:pos x="T48" y="T49"/>
                  </a:cxn>
                  <a:cxn ang="T115">
                    <a:pos x="T50" y="T51"/>
                  </a:cxn>
                  <a:cxn ang="T116">
                    <a:pos x="T52" y="T53"/>
                  </a:cxn>
                  <a:cxn ang="T117">
                    <a:pos x="T54" y="T55"/>
                  </a:cxn>
                  <a:cxn ang="T118">
                    <a:pos x="T56" y="T57"/>
                  </a:cxn>
                  <a:cxn ang="T119">
                    <a:pos x="T58" y="T59"/>
                  </a:cxn>
                  <a:cxn ang="T120">
                    <a:pos x="T60" y="T61"/>
                  </a:cxn>
                  <a:cxn ang="T121">
                    <a:pos x="T62" y="T63"/>
                  </a:cxn>
                  <a:cxn ang="T122">
                    <a:pos x="T64" y="T65"/>
                  </a:cxn>
                  <a:cxn ang="T123">
                    <a:pos x="T66" y="T67"/>
                  </a:cxn>
                  <a:cxn ang="T124">
                    <a:pos x="T68" y="T69"/>
                  </a:cxn>
                  <a:cxn ang="T125">
                    <a:pos x="T70" y="T71"/>
                  </a:cxn>
                  <a:cxn ang="T126">
                    <a:pos x="T72" y="T73"/>
                  </a:cxn>
                  <a:cxn ang="T127">
                    <a:pos x="T74" y="T75"/>
                  </a:cxn>
                  <a:cxn ang="T128">
                    <a:pos x="T76" y="T77"/>
                  </a:cxn>
                  <a:cxn ang="T129">
                    <a:pos x="T78" y="T79"/>
                  </a:cxn>
                  <a:cxn ang="T130">
                    <a:pos x="T80" y="T81"/>
                  </a:cxn>
                  <a:cxn ang="T131">
                    <a:pos x="T82" y="T83"/>
                  </a:cxn>
                  <a:cxn ang="T132">
                    <a:pos x="T84" y="T85"/>
                  </a:cxn>
                  <a:cxn ang="T133">
                    <a:pos x="T86" y="T87"/>
                  </a:cxn>
                  <a:cxn ang="T134">
                    <a:pos x="T88" y="T89"/>
                  </a:cxn>
                </a:cxnLst>
                <a:rect l="T135" t="T136" r="T137" b="T138"/>
                <a:pathLst>
                  <a:path w="124" h="88">
                    <a:moveTo>
                      <a:pt x="124" y="67"/>
                    </a:moveTo>
                    <a:lnTo>
                      <a:pt x="124" y="68"/>
                    </a:lnTo>
                    <a:lnTo>
                      <a:pt x="121" y="69"/>
                    </a:lnTo>
                    <a:lnTo>
                      <a:pt x="118" y="71"/>
                    </a:lnTo>
                    <a:lnTo>
                      <a:pt x="115" y="72"/>
                    </a:lnTo>
                    <a:lnTo>
                      <a:pt x="106" y="77"/>
                    </a:lnTo>
                    <a:lnTo>
                      <a:pt x="104" y="78"/>
                    </a:lnTo>
                    <a:lnTo>
                      <a:pt x="103" y="78"/>
                    </a:lnTo>
                    <a:lnTo>
                      <a:pt x="101" y="79"/>
                    </a:lnTo>
                    <a:lnTo>
                      <a:pt x="100" y="79"/>
                    </a:lnTo>
                    <a:lnTo>
                      <a:pt x="97" y="80"/>
                    </a:lnTo>
                    <a:lnTo>
                      <a:pt x="96" y="81"/>
                    </a:lnTo>
                    <a:lnTo>
                      <a:pt x="94" y="82"/>
                    </a:lnTo>
                    <a:lnTo>
                      <a:pt x="93" y="82"/>
                    </a:lnTo>
                    <a:lnTo>
                      <a:pt x="90" y="83"/>
                    </a:lnTo>
                    <a:lnTo>
                      <a:pt x="89" y="83"/>
                    </a:lnTo>
                    <a:lnTo>
                      <a:pt x="87" y="84"/>
                    </a:lnTo>
                    <a:lnTo>
                      <a:pt x="86" y="84"/>
                    </a:lnTo>
                    <a:lnTo>
                      <a:pt x="75" y="86"/>
                    </a:lnTo>
                    <a:lnTo>
                      <a:pt x="72" y="87"/>
                    </a:lnTo>
                    <a:lnTo>
                      <a:pt x="69" y="87"/>
                    </a:lnTo>
                    <a:lnTo>
                      <a:pt x="65" y="88"/>
                    </a:lnTo>
                    <a:lnTo>
                      <a:pt x="64" y="88"/>
                    </a:lnTo>
                    <a:lnTo>
                      <a:pt x="61" y="88"/>
                    </a:lnTo>
                    <a:lnTo>
                      <a:pt x="59" y="88"/>
                    </a:lnTo>
                    <a:lnTo>
                      <a:pt x="57" y="88"/>
                    </a:lnTo>
                    <a:lnTo>
                      <a:pt x="54" y="88"/>
                    </a:lnTo>
                    <a:lnTo>
                      <a:pt x="53" y="88"/>
                    </a:lnTo>
                    <a:lnTo>
                      <a:pt x="49" y="88"/>
                    </a:lnTo>
                    <a:lnTo>
                      <a:pt x="48" y="88"/>
                    </a:lnTo>
                    <a:lnTo>
                      <a:pt x="45" y="88"/>
                    </a:lnTo>
                    <a:lnTo>
                      <a:pt x="43" y="88"/>
                    </a:lnTo>
                    <a:lnTo>
                      <a:pt x="40" y="87"/>
                    </a:lnTo>
                    <a:lnTo>
                      <a:pt x="38" y="87"/>
                    </a:lnTo>
                    <a:lnTo>
                      <a:pt x="36" y="86"/>
                    </a:lnTo>
                    <a:lnTo>
                      <a:pt x="34" y="86"/>
                    </a:lnTo>
                    <a:lnTo>
                      <a:pt x="31" y="85"/>
                    </a:lnTo>
                    <a:lnTo>
                      <a:pt x="30" y="85"/>
                    </a:lnTo>
                    <a:lnTo>
                      <a:pt x="27" y="84"/>
                    </a:lnTo>
                    <a:lnTo>
                      <a:pt x="25" y="83"/>
                    </a:lnTo>
                    <a:lnTo>
                      <a:pt x="23" y="83"/>
                    </a:lnTo>
                    <a:lnTo>
                      <a:pt x="22" y="82"/>
                    </a:lnTo>
                    <a:lnTo>
                      <a:pt x="20" y="81"/>
                    </a:lnTo>
                    <a:lnTo>
                      <a:pt x="18" y="80"/>
                    </a:lnTo>
                    <a:lnTo>
                      <a:pt x="16" y="79"/>
                    </a:lnTo>
                    <a:lnTo>
                      <a:pt x="15" y="78"/>
                    </a:lnTo>
                    <a:lnTo>
                      <a:pt x="13" y="77"/>
                    </a:lnTo>
                    <a:lnTo>
                      <a:pt x="12" y="76"/>
                    </a:lnTo>
                    <a:lnTo>
                      <a:pt x="10" y="74"/>
                    </a:lnTo>
                    <a:lnTo>
                      <a:pt x="2" y="63"/>
                    </a:lnTo>
                    <a:lnTo>
                      <a:pt x="1" y="62"/>
                    </a:lnTo>
                    <a:lnTo>
                      <a:pt x="0" y="52"/>
                    </a:lnTo>
                    <a:lnTo>
                      <a:pt x="0" y="50"/>
                    </a:lnTo>
                    <a:lnTo>
                      <a:pt x="3" y="39"/>
                    </a:lnTo>
                    <a:lnTo>
                      <a:pt x="3" y="37"/>
                    </a:lnTo>
                    <a:lnTo>
                      <a:pt x="12" y="26"/>
                    </a:lnTo>
                    <a:lnTo>
                      <a:pt x="13" y="24"/>
                    </a:lnTo>
                    <a:lnTo>
                      <a:pt x="15" y="23"/>
                    </a:lnTo>
                    <a:lnTo>
                      <a:pt x="16" y="21"/>
                    </a:lnTo>
                    <a:lnTo>
                      <a:pt x="18" y="20"/>
                    </a:lnTo>
                    <a:lnTo>
                      <a:pt x="38" y="8"/>
                    </a:lnTo>
                    <a:lnTo>
                      <a:pt x="40" y="7"/>
                    </a:lnTo>
                    <a:lnTo>
                      <a:pt x="43" y="6"/>
                    </a:lnTo>
                    <a:lnTo>
                      <a:pt x="45" y="5"/>
                    </a:lnTo>
                    <a:lnTo>
                      <a:pt x="48" y="4"/>
                    </a:lnTo>
                    <a:lnTo>
                      <a:pt x="49" y="4"/>
                    </a:lnTo>
                    <a:lnTo>
                      <a:pt x="53" y="3"/>
                    </a:lnTo>
                    <a:lnTo>
                      <a:pt x="54" y="3"/>
                    </a:lnTo>
                    <a:lnTo>
                      <a:pt x="57" y="2"/>
                    </a:lnTo>
                    <a:lnTo>
                      <a:pt x="59" y="2"/>
                    </a:lnTo>
                    <a:lnTo>
                      <a:pt x="72" y="1"/>
                    </a:lnTo>
                    <a:lnTo>
                      <a:pt x="75" y="0"/>
                    </a:lnTo>
                    <a:lnTo>
                      <a:pt x="87" y="1"/>
                    </a:lnTo>
                    <a:lnTo>
                      <a:pt x="89" y="2"/>
                    </a:lnTo>
                    <a:lnTo>
                      <a:pt x="90" y="2"/>
                    </a:lnTo>
                    <a:lnTo>
                      <a:pt x="93" y="2"/>
                    </a:lnTo>
                    <a:lnTo>
                      <a:pt x="94" y="2"/>
                    </a:lnTo>
                    <a:lnTo>
                      <a:pt x="108" y="7"/>
                    </a:lnTo>
                    <a:lnTo>
                      <a:pt x="109" y="7"/>
                    </a:lnTo>
                    <a:lnTo>
                      <a:pt x="111" y="8"/>
                    </a:lnTo>
                    <a:lnTo>
                      <a:pt x="112" y="8"/>
                    </a:lnTo>
                    <a:lnTo>
                      <a:pt x="114" y="9"/>
                    </a:lnTo>
                    <a:lnTo>
                      <a:pt x="115" y="10"/>
                    </a:lnTo>
                    <a:lnTo>
                      <a:pt x="118" y="11"/>
                    </a:lnTo>
                    <a:lnTo>
                      <a:pt x="121" y="13"/>
                    </a:lnTo>
                    <a:lnTo>
                      <a:pt x="124" y="14"/>
                    </a:lnTo>
                    <a:lnTo>
                      <a:pt x="124" y="15"/>
                    </a:lnTo>
                  </a:path>
                </a:pathLst>
              </a:custGeom>
              <a:solidFill>
                <a:srgbClr val="000759"/>
              </a:solidFill>
              <a:ln w="9525">
                <a:noFill/>
                <a:round/>
                <a:headEnd/>
                <a:tailEnd/>
              </a:ln>
            </xdr:spPr>
          </xdr:sp>
          <xdr:sp macro="" textlink="">
            <xdr:nvSpPr>
              <xdr:cNvPr id="274" name="Freeform 31">
                <a:extLst>
                  <a:ext uri="{FF2B5EF4-FFF2-40B4-BE49-F238E27FC236}">
                    <a16:creationId xmlns:a16="http://schemas.microsoft.com/office/drawing/2014/main" id="{00000000-0008-0000-0100-00001201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841" y="661"/>
                <a:ext cx="15" cy="133"/>
              </a:xfrm>
              <a:custGeom>
                <a:avLst/>
                <a:gdLst>
                  <a:gd name="T0" fmla="*/ 15 w 15"/>
                  <a:gd name="T1" fmla="*/ 87 h 133"/>
                  <a:gd name="T2" fmla="*/ 0 w 15"/>
                  <a:gd name="T3" fmla="*/ 133 h 133"/>
                  <a:gd name="T4" fmla="*/ 0 w 15"/>
                  <a:gd name="T5" fmla="*/ 56 h 133"/>
                  <a:gd name="T6" fmla="*/ 1 w 15"/>
                  <a:gd name="T7" fmla="*/ 52 h 133"/>
                  <a:gd name="T8" fmla="*/ 3 w 15"/>
                  <a:gd name="T9" fmla="*/ 45 h 133"/>
                  <a:gd name="T10" fmla="*/ 6 w 15"/>
                  <a:gd name="T11" fmla="*/ 33 h 133"/>
                  <a:gd name="T12" fmla="*/ 10 w 15"/>
                  <a:gd name="T13" fmla="*/ 17 h 133"/>
                  <a:gd name="T14" fmla="*/ 15 w 15"/>
                  <a:gd name="T15" fmla="*/ 0 h 133"/>
                  <a:gd name="T16" fmla="*/ 0 60000 65536"/>
                  <a:gd name="T17" fmla="*/ 0 60000 65536"/>
                  <a:gd name="T18" fmla="*/ 0 60000 65536"/>
                  <a:gd name="T19" fmla="*/ 0 60000 65536"/>
                  <a:gd name="T20" fmla="*/ 0 60000 65536"/>
                  <a:gd name="T21" fmla="*/ 0 60000 65536"/>
                  <a:gd name="T22" fmla="*/ 0 60000 65536"/>
                  <a:gd name="T23" fmla="*/ 0 60000 65536"/>
                  <a:gd name="T24" fmla="*/ 0 w 15"/>
                  <a:gd name="T25" fmla="*/ 0 h 133"/>
                  <a:gd name="T26" fmla="*/ 15 w 15"/>
                  <a:gd name="T27" fmla="*/ 133 h 133"/>
                </a:gdLst>
                <a:ahLst/>
                <a:cxnLst>
                  <a:cxn ang="T16">
                    <a:pos x="T0" y="T1"/>
                  </a:cxn>
                  <a:cxn ang="T17">
                    <a:pos x="T2" y="T3"/>
                  </a:cxn>
                  <a:cxn ang="T18">
                    <a:pos x="T4" y="T5"/>
                  </a:cxn>
                  <a:cxn ang="T19">
                    <a:pos x="T6" y="T7"/>
                  </a:cxn>
                  <a:cxn ang="T20">
                    <a:pos x="T8" y="T9"/>
                  </a:cxn>
                  <a:cxn ang="T21">
                    <a:pos x="T10" y="T11"/>
                  </a:cxn>
                  <a:cxn ang="T22">
                    <a:pos x="T12" y="T13"/>
                  </a:cxn>
                  <a:cxn ang="T23">
                    <a:pos x="T14" y="T15"/>
                  </a:cxn>
                </a:cxnLst>
                <a:rect l="T24" t="T25" r="T26" b="T27"/>
                <a:pathLst>
                  <a:path w="15" h="133">
                    <a:moveTo>
                      <a:pt x="15" y="87"/>
                    </a:moveTo>
                    <a:lnTo>
                      <a:pt x="0" y="133"/>
                    </a:lnTo>
                    <a:lnTo>
                      <a:pt x="0" y="56"/>
                    </a:lnTo>
                    <a:lnTo>
                      <a:pt x="1" y="52"/>
                    </a:lnTo>
                    <a:lnTo>
                      <a:pt x="3" y="45"/>
                    </a:lnTo>
                    <a:lnTo>
                      <a:pt x="6" y="33"/>
                    </a:lnTo>
                    <a:lnTo>
                      <a:pt x="10" y="17"/>
                    </a:lnTo>
                    <a:lnTo>
                      <a:pt x="15" y="0"/>
                    </a:lnTo>
                  </a:path>
                </a:pathLst>
              </a:custGeom>
              <a:solidFill>
                <a:srgbClr val="000759"/>
              </a:solidFill>
              <a:ln w="9525">
                <a:noFill/>
                <a:round/>
                <a:headEnd/>
                <a:tailEnd/>
              </a:ln>
            </xdr:spPr>
          </xdr:sp>
          <xdr:sp macro="" textlink="">
            <xdr:nvSpPr>
              <xdr:cNvPr id="275" name="Freeform 32">
                <a:extLst>
                  <a:ext uri="{FF2B5EF4-FFF2-40B4-BE49-F238E27FC236}">
                    <a16:creationId xmlns:a16="http://schemas.microsoft.com/office/drawing/2014/main" id="{00000000-0008-0000-0100-00001301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615" y="620"/>
                <a:ext cx="241" cy="149"/>
              </a:xfrm>
              <a:custGeom>
                <a:avLst/>
                <a:gdLst>
                  <a:gd name="T0" fmla="*/ 241 w 241"/>
                  <a:gd name="T1" fmla="*/ 41 h 149"/>
                  <a:gd name="T2" fmla="*/ 28 w 241"/>
                  <a:gd name="T3" fmla="*/ 41 h 149"/>
                  <a:gd name="T4" fmla="*/ 0 w 241"/>
                  <a:gd name="T5" fmla="*/ 149 h 149"/>
                  <a:gd name="T6" fmla="*/ 0 w 241"/>
                  <a:gd name="T7" fmla="*/ 0 h 149"/>
                  <a:gd name="T8" fmla="*/ 28 w 241"/>
                  <a:gd name="T9" fmla="*/ 0 h 149"/>
                  <a:gd name="T10" fmla="*/ 241 w 241"/>
                  <a:gd name="T11" fmla="*/ 0 h 149"/>
                  <a:gd name="T12" fmla="*/ 0 60000 65536"/>
                  <a:gd name="T13" fmla="*/ 0 60000 65536"/>
                  <a:gd name="T14" fmla="*/ 0 60000 65536"/>
                  <a:gd name="T15" fmla="*/ 0 60000 65536"/>
                  <a:gd name="T16" fmla="*/ 0 60000 65536"/>
                  <a:gd name="T17" fmla="*/ 0 60000 65536"/>
                  <a:gd name="T18" fmla="*/ 0 w 241"/>
                  <a:gd name="T19" fmla="*/ 0 h 149"/>
                  <a:gd name="T20" fmla="*/ 241 w 241"/>
                  <a:gd name="T21" fmla="*/ 149 h 149"/>
                </a:gdLst>
                <a:ahLst/>
                <a:cxnLst>
                  <a:cxn ang="T12">
                    <a:pos x="T0" y="T1"/>
                  </a:cxn>
                  <a:cxn ang="T13">
                    <a:pos x="T2" y="T3"/>
                  </a:cxn>
                  <a:cxn ang="T14">
                    <a:pos x="T4" y="T5"/>
                  </a:cxn>
                  <a:cxn ang="T15">
                    <a:pos x="T6" y="T7"/>
                  </a:cxn>
                  <a:cxn ang="T16">
                    <a:pos x="T8" y="T9"/>
                  </a:cxn>
                  <a:cxn ang="T17">
                    <a:pos x="T10" y="T11"/>
                  </a:cxn>
                </a:cxnLst>
                <a:rect l="T18" t="T19" r="T20" b="T21"/>
                <a:pathLst>
                  <a:path w="241" h="149">
                    <a:moveTo>
                      <a:pt x="241" y="41"/>
                    </a:moveTo>
                    <a:lnTo>
                      <a:pt x="28" y="41"/>
                    </a:lnTo>
                    <a:lnTo>
                      <a:pt x="0" y="149"/>
                    </a:lnTo>
                    <a:lnTo>
                      <a:pt x="0" y="0"/>
                    </a:lnTo>
                    <a:lnTo>
                      <a:pt x="28" y="0"/>
                    </a:lnTo>
                    <a:lnTo>
                      <a:pt x="241" y="0"/>
                    </a:lnTo>
                  </a:path>
                </a:pathLst>
              </a:custGeom>
              <a:solidFill>
                <a:srgbClr val="000759"/>
              </a:solidFill>
              <a:ln w="9525">
                <a:noFill/>
                <a:round/>
                <a:headEnd/>
                <a:tailEnd/>
              </a:ln>
            </xdr:spPr>
          </xdr:sp>
          <xdr:sp macro="" textlink="">
            <xdr:nvSpPr>
              <xdr:cNvPr id="276" name="Freeform 33">
                <a:extLst>
                  <a:ext uri="{FF2B5EF4-FFF2-40B4-BE49-F238E27FC236}">
                    <a16:creationId xmlns:a16="http://schemas.microsoft.com/office/drawing/2014/main" id="{00000000-0008-0000-0100-00001401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825" y="717"/>
                <a:ext cx="16" cy="210"/>
              </a:xfrm>
              <a:custGeom>
                <a:avLst/>
                <a:gdLst>
                  <a:gd name="T0" fmla="*/ 16 w 16"/>
                  <a:gd name="T1" fmla="*/ 210 h 210"/>
                  <a:gd name="T2" fmla="*/ 14 w 16"/>
                  <a:gd name="T3" fmla="*/ 210 h 210"/>
                  <a:gd name="T4" fmla="*/ 0 w 16"/>
                  <a:gd name="T5" fmla="*/ 210 h 210"/>
                  <a:gd name="T6" fmla="*/ 0 w 16"/>
                  <a:gd name="T7" fmla="*/ 5 h 210"/>
                  <a:gd name="T8" fmla="*/ 14 w 16"/>
                  <a:gd name="T9" fmla="*/ 5 h 210"/>
                  <a:gd name="T10" fmla="*/ 16 w 16"/>
                  <a:gd name="T11" fmla="*/ 0 h 210"/>
                  <a:gd name="T12" fmla="*/ 0 60000 65536"/>
                  <a:gd name="T13" fmla="*/ 0 60000 65536"/>
                  <a:gd name="T14" fmla="*/ 0 60000 65536"/>
                  <a:gd name="T15" fmla="*/ 0 60000 65536"/>
                  <a:gd name="T16" fmla="*/ 0 60000 65536"/>
                  <a:gd name="T17" fmla="*/ 0 60000 65536"/>
                  <a:gd name="T18" fmla="*/ 0 w 16"/>
                  <a:gd name="T19" fmla="*/ 0 h 210"/>
                  <a:gd name="T20" fmla="*/ 16 w 16"/>
                  <a:gd name="T21" fmla="*/ 210 h 210"/>
                </a:gdLst>
                <a:ahLst/>
                <a:cxnLst>
                  <a:cxn ang="T12">
                    <a:pos x="T0" y="T1"/>
                  </a:cxn>
                  <a:cxn ang="T13">
                    <a:pos x="T2" y="T3"/>
                  </a:cxn>
                  <a:cxn ang="T14">
                    <a:pos x="T4" y="T5"/>
                  </a:cxn>
                  <a:cxn ang="T15">
                    <a:pos x="T6" y="T7"/>
                  </a:cxn>
                  <a:cxn ang="T16">
                    <a:pos x="T8" y="T9"/>
                  </a:cxn>
                  <a:cxn ang="T17">
                    <a:pos x="T10" y="T11"/>
                  </a:cxn>
                </a:cxnLst>
                <a:rect l="T18" t="T19" r="T20" b="T21"/>
                <a:pathLst>
                  <a:path w="16" h="210">
                    <a:moveTo>
                      <a:pt x="16" y="210"/>
                    </a:moveTo>
                    <a:lnTo>
                      <a:pt x="14" y="210"/>
                    </a:lnTo>
                    <a:lnTo>
                      <a:pt x="0" y="210"/>
                    </a:lnTo>
                    <a:lnTo>
                      <a:pt x="0" y="5"/>
                    </a:lnTo>
                    <a:lnTo>
                      <a:pt x="14" y="5"/>
                    </a:lnTo>
                    <a:lnTo>
                      <a:pt x="16" y="0"/>
                    </a:lnTo>
                  </a:path>
                </a:pathLst>
              </a:custGeom>
              <a:solidFill>
                <a:srgbClr val="000759"/>
              </a:solidFill>
              <a:ln w="9525">
                <a:noFill/>
                <a:round/>
                <a:headEnd/>
                <a:tailEnd/>
              </a:ln>
            </xdr:spPr>
          </xdr:sp>
          <xdr:sp macro="" textlink="">
            <xdr:nvSpPr>
              <xdr:cNvPr id="277" name="Freeform 34">
                <a:extLst>
                  <a:ext uri="{FF2B5EF4-FFF2-40B4-BE49-F238E27FC236}">
                    <a16:creationId xmlns:a16="http://schemas.microsoft.com/office/drawing/2014/main" id="{00000000-0008-0000-0100-00001501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816" y="744"/>
                <a:ext cx="9" cy="183"/>
              </a:xfrm>
              <a:custGeom>
                <a:avLst/>
                <a:gdLst>
                  <a:gd name="T0" fmla="*/ 9 w 9"/>
                  <a:gd name="T1" fmla="*/ 183 h 183"/>
                  <a:gd name="T2" fmla="*/ 0 w 9"/>
                  <a:gd name="T3" fmla="*/ 183 h 183"/>
                  <a:gd name="T4" fmla="*/ 0 w 9"/>
                  <a:gd name="T5" fmla="*/ 36 h 183"/>
                  <a:gd name="T6" fmla="*/ 9 w 9"/>
                  <a:gd name="T7" fmla="*/ 0 h 183"/>
                  <a:gd name="T8" fmla="*/ 0 60000 65536"/>
                  <a:gd name="T9" fmla="*/ 0 60000 65536"/>
                  <a:gd name="T10" fmla="*/ 0 60000 65536"/>
                  <a:gd name="T11" fmla="*/ 0 60000 65536"/>
                  <a:gd name="T12" fmla="*/ 0 w 9"/>
                  <a:gd name="T13" fmla="*/ 0 h 183"/>
                  <a:gd name="T14" fmla="*/ 9 w 9"/>
                  <a:gd name="T15" fmla="*/ 183 h 183"/>
                </a:gdLst>
                <a:ahLst/>
                <a:cxnLst>
                  <a:cxn ang="T8">
                    <a:pos x="T0" y="T1"/>
                  </a:cxn>
                  <a:cxn ang="T9">
                    <a:pos x="T2" y="T3"/>
                  </a:cxn>
                  <a:cxn ang="T10">
                    <a:pos x="T4" y="T5"/>
                  </a:cxn>
                  <a:cxn ang="T11">
                    <a:pos x="T6" y="T7"/>
                  </a:cxn>
                </a:cxnLst>
                <a:rect l="T12" t="T13" r="T14" b="T15"/>
                <a:pathLst>
                  <a:path w="9" h="183">
                    <a:moveTo>
                      <a:pt x="9" y="183"/>
                    </a:moveTo>
                    <a:lnTo>
                      <a:pt x="0" y="183"/>
                    </a:lnTo>
                    <a:lnTo>
                      <a:pt x="0" y="36"/>
                    </a:lnTo>
                    <a:lnTo>
                      <a:pt x="9" y="0"/>
                    </a:lnTo>
                  </a:path>
                </a:pathLst>
              </a:custGeom>
              <a:solidFill>
                <a:srgbClr val="000759"/>
              </a:solidFill>
              <a:ln w="9525">
                <a:noFill/>
                <a:round/>
                <a:headEnd/>
                <a:tailEnd/>
              </a:ln>
            </xdr:spPr>
          </xdr:sp>
          <xdr:sp macro="" textlink="">
            <xdr:nvSpPr>
              <xdr:cNvPr id="278" name="Freeform 35">
                <a:extLst>
                  <a:ext uri="{FF2B5EF4-FFF2-40B4-BE49-F238E27FC236}">
                    <a16:creationId xmlns:a16="http://schemas.microsoft.com/office/drawing/2014/main" id="{00000000-0008-0000-0100-00001601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737" y="722"/>
                <a:ext cx="88" cy="22"/>
              </a:xfrm>
              <a:custGeom>
                <a:avLst/>
                <a:gdLst>
                  <a:gd name="T0" fmla="*/ 88 w 88"/>
                  <a:gd name="T1" fmla="*/ 22 h 22"/>
                  <a:gd name="T2" fmla="*/ 6 w 88"/>
                  <a:gd name="T3" fmla="*/ 22 h 22"/>
                  <a:gd name="T4" fmla="*/ 0 w 88"/>
                  <a:gd name="T5" fmla="*/ 22 h 22"/>
                  <a:gd name="T6" fmla="*/ 6 w 88"/>
                  <a:gd name="T7" fmla="*/ 0 h 22"/>
                  <a:gd name="T8" fmla="*/ 88 w 88"/>
                  <a:gd name="T9" fmla="*/ 0 h 22"/>
                  <a:gd name="T10" fmla="*/ 0 60000 65536"/>
                  <a:gd name="T11" fmla="*/ 0 60000 65536"/>
                  <a:gd name="T12" fmla="*/ 0 60000 65536"/>
                  <a:gd name="T13" fmla="*/ 0 60000 65536"/>
                  <a:gd name="T14" fmla="*/ 0 60000 65536"/>
                  <a:gd name="T15" fmla="*/ 0 w 88"/>
                  <a:gd name="T16" fmla="*/ 0 h 22"/>
                  <a:gd name="T17" fmla="*/ 88 w 88"/>
                  <a:gd name="T18" fmla="*/ 22 h 22"/>
                </a:gdLst>
                <a:ahLst/>
                <a:cxnLst>
                  <a:cxn ang="T10">
                    <a:pos x="T0" y="T1"/>
                  </a:cxn>
                  <a:cxn ang="T11">
                    <a:pos x="T2" y="T3"/>
                  </a:cxn>
                  <a:cxn ang="T12">
                    <a:pos x="T4" y="T5"/>
                  </a:cxn>
                  <a:cxn ang="T13">
                    <a:pos x="T6" y="T7"/>
                  </a:cxn>
                  <a:cxn ang="T14">
                    <a:pos x="T8" y="T9"/>
                  </a:cxn>
                </a:cxnLst>
                <a:rect l="T15" t="T16" r="T17" b="T18"/>
                <a:pathLst>
                  <a:path w="88" h="22">
                    <a:moveTo>
                      <a:pt x="88" y="22"/>
                    </a:moveTo>
                    <a:lnTo>
                      <a:pt x="6" y="22"/>
                    </a:lnTo>
                    <a:lnTo>
                      <a:pt x="0" y="22"/>
                    </a:lnTo>
                    <a:lnTo>
                      <a:pt x="6" y="0"/>
                    </a:lnTo>
                    <a:lnTo>
                      <a:pt x="88" y="0"/>
                    </a:lnTo>
                  </a:path>
                </a:pathLst>
              </a:custGeom>
              <a:solidFill>
                <a:srgbClr val="000759"/>
              </a:solidFill>
              <a:ln w="9525">
                <a:noFill/>
                <a:round/>
                <a:headEnd/>
                <a:tailEnd/>
              </a:ln>
            </xdr:spPr>
          </xdr:sp>
          <xdr:sp macro="" textlink="">
            <xdr:nvSpPr>
              <xdr:cNvPr id="279" name="Freeform 36">
                <a:extLst>
                  <a:ext uri="{FF2B5EF4-FFF2-40B4-BE49-F238E27FC236}">
                    <a16:creationId xmlns:a16="http://schemas.microsoft.com/office/drawing/2014/main" id="{00000000-0008-0000-0100-00001701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584" y="824"/>
                <a:ext cx="232" cy="103"/>
              </a:xfrm>
              <a:custGeom>
                <a:avLst/>
                <a:gdLst>
                  <a:gd name="T0" fmla="*/ 232 w 232"/>
                  <a:gd name="T1" fmla="*/ 103 h 103"/>
                  <a:gd name="T2" fmla="*/ 216 w 232"/>
                  <a:gd name="T3" fmla="*/ 103 h 103"/>
                  <a:gd name="T4" fmla="*/ 0 w 232"/>
                  <a:gd name="T5" fmla="*/ 103 h 103"/>
                  <a:gd name="T6" fmla="*/ 0 w 232"/>
                  <a:gd name="T7" fmla="*/ 62 h 103"/>
                  <a:gd name="T8" fmla="*/ 216 w 232"/>
                  <a:gd name="T9" fmla="*/ 62 h 103"/>
                  <a:gd name="T10" fmla="*/ 232 w 232"/>
                  <a:gd name="T11" fmla="*/ 0 h 103"/>
                  <a:gd name="T12" fmla="*/ 0 60000 65536"/>
                  <a:gd name="T13" fmla="*/ 0 60000 65536"/>
                  <a:gd name="T14" fmla="*/ 0 60000 65536"/>
                  <a:gd name="T15" fmla="*/ 0 60000 65536"/>
                  <a:gd name="T16" fmla="*/ 0 60000 65536"/>
                  <a:gd name="T17" fmla="*/ 0 60000 65536"/>
                  <a:gd name="T18" fmla="*/ 0 w 232"/>
                  <a:gd name="T19" fmla="*/ 0 h 103"/>
                  <a:gd name="T20" fmla="*/ 232 w 232"/>
                  <a:gd name="T21" fmla="*/ 103 h 103"/>
                </a:gdLst>
                <a:ahLst/>
                <a:cxnLst>
                  <a:cxn ang="T12">
                    <a:pos x="T0" y="T1"/>
                  </a:cxn>
                  <a:cxn ang="T13">
                    <a:pos x="T2" y="T3"/>
                  </a:cxn>
                  <a:cxn ang="T14">
                    <a:pos x="T4" y="T5"/>
                  </a:cxn>
                  <a:cxn ang="T15">
                    <a:pos x="T6" y="T7"/>
                  </a:cxn>
                  <a:cxn ang="T16">
                    <a:pos x="T8" y="T9"/>
                  </a:cxn>
                  <a:cxn ang="T17">
                    <a:pos x="T10" y="T11"/>
                  </a:cxn>
                </a:cxnLst>
                <a:rect l="T18" t="T19" r="T20" b="T21"/>
                <a:pathLst>
                  <a:path w="232" h="103">
                    <a:moveTo>
                      <a:pt x="232" y="103"/>
                    </a:moveTo>
                    <a:lnTo>
                      <a:pt x="216" y="103"/>
                    </a:lnTo>
                    <a:lnTo>
                      <a:pt x="0" y="103"/>
                    </a:lnTo>
                    <a:lnTo>
                      <a:pt x="0" y="62"/>
                    </a:lnTo>
                    <a:lnTo>
                      <a:pt x="216" y="62"/>
                    </a:lnTo>
                    <a:lnTo>
                      <a:pt x="232" y="0"/>
                    </a:lnTo>
                  </a:path>
                </a:pathLst>
              </a:custGeom>
              <a:solidFill>
                <a:srgbClr val="000759"/>
              </a:solidFill>
              <a:ln w="9525">
                <a:noFill/>
                <a:round/>
                <a:headEnd/>
                <a:tailEnd/>
              </a:ln>
            </xdr:spPr>
          </xdr:sp>
          <xdr:sp macro="" textlink="">
            <xdr:nvSpPr>
              <xdr:cNvPr id="280" name="Freeform 37">
                <a:extLst>
                  <a:ext uri="{FF2B5EF4-FFF2-40B4-BE49-F238E27FC236}">
                    <a16:creationId xmlns:a16="http://schemas.microsoft.com/office/drawing/2014/main" id="{00000000-0008-0000-0100-00001801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716" y="780"/>
                <a:ext cx="100" cy="44"/>
              </a:xfrm>
              <a:custGeom>
                <a:avLst/>
                <a:gdLst>
                  <a:gd name="T0" fmla="*/ 100 w 100"/>
                  <a:gd name="T1" fmla="*/ 44 h 44"/>
                  <a:gd name="T2" fmla="*/ 94 w 100"/>
                  <a:gd name="T3" fmla="*/ 44 h 44"/>
                  <a:gd name="T4" fmla="*/ 6 w 100"/>
                  <a:gd name="T5" fmla="*/ 44 h 44"/>
                  <a:gd name="T6" fmla="*/ 0 w 100"/>
                  <a:gd name="T7" fmla="*/ 44 h 44"/>
                  <a:gd name="T8" fmla="*/ 6 w 100"/>
                  <a:gd name="T9" fmla="*/ 22 h 44"/>
                  <a:gd name="T10" fmla="*/ 94 w 100"/>
                  <a:gd name="T11" fmla="*/ 22 h 44"/>
                  <a:gd name="T12" fmla="*/ 100 w 100"/>
                  <a:gd name="T13" fmla="*/ 0 h 44"/>
                  <a:gd name="T14" fmla="*/ 0 60000 65536"/>
                  <a:gd name="T15" fmla="*/ 0 60000 65536"/>
                  <a:gd name="T16" fmla="*/ 0 60000 65536"/>
                  <a:gd name="T17" fmla="*/ 0 60000 65536"/>
                  <a:gd name="T18" fmla="*/ 0 60000 65536"/>
                  <a:gd name="T19" fmla="*/ 0 60000 65536"/>
                  <a:gd name="T20" fmla="*/ 0 60000 65536"/>
                  <a:gd name="T21" fmla="*/ 0 w 100"/>
                  <a:gd name="T22" fmla="*/ 0 h 44"/>
                  <a:gd name="T23" fmla="*/ 100 w 100"/>
                  <a:gd name="T24" fmla="*/ 44 h 44"/>
                </a:gdLst>
                <a:ahLst/>
                <a:cxnLst>
                  <a:cxn ang="T14">
                    <a:pos x="T0" y="T1"/>
                  </a:cxn>
                  <a:cxn ang="T15">
                    <a:pos x="T2" y="T3"/>
                  </a:cxn>
                  <a:cxn ang="T16">
                    <a:pos x="T4" y="T5"/>
                  </a:cxn>
                  <a:cxn ang="T17">
                    <a:pos x="T6" y="T7"/>
                  </a:cxn>
                  <a:cxn ang="T18">
                    <a:pos x="T8" y="T9"/>
                  </a:cxn>
                  <a:cxn ang="T19">
                    <a:pos x="T10" y="T11"/>
                  </a:cxn>
                  <a:cxn ang="T20">
                    <a:pos x="T12" y="T13"/>
                  </a:cxn>
                </a:cxnLst>
                <a:rect l="T21" t="T22" r="T23" b="T24"/>
                <a:pathLst>
                  <a:path w="100" h="44">
                    <a:moveTo>
                      <a:pt x="100" y="44"/>
                    </a:moveTo>
                    <a:lnTo>
                      <a:pt x="94" y="44"/>
                    </a:lnTo>
                    <a:lnTo>
                      <a:pt x="6" y="44"/>
                    </a:lnTo>
                    <a:lnTo>
                      <a:pt x="0" y="44"/>
                    </a:lnTo>
                    <a:lnTo>
                      <a:pt x="6" y="22"/>
                    </a:lnTo>
                    <a:lnTo>
                      <a:pt x="94" y="22"/>
                    </a:lnTo>
                    <a:lnTo>
                      <a:pt x="100" y="0"/>
                    </a:lnTo>
                  </a:path>
                </a:pathLst>
              </a:custGeom>
              <a:solidFill>
                <a:srgbClr val="000759"/>
              </a:solidFill>
              <a:ln w="9525">
                <a:noFill/>
                <a:round/>
                <a:headEnd/>
                <a:tailEnd/>
              </a:ln>
            </xdr:spPr>
          </xdr:sp>
          <xdr:sp macro="" textlink="">
            <xdr:nvSpPr>
              <xdr:cNvPr id="281" name="Freeform 38">
                <a:extLst>
                  <a:ext uri="{FF2B5EF4-FFF2-40B4-BE49-F238E27FC236}">
                    <a16:creationId xmlns:a16="http://schemas.microsoft.com/office/drawing/2014/main" id="{00000000-0008-0000-0100-00001901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584" y="661"/>
                <a:ext cx="31" cy="225"/>
              </a:xfrm>
              <a:custGeom>
                <a:avLst/>
                <a:gdLst>
                  <a:gd name="T0" fmla="*/ 31 w 31"/>
                  <a:gd name="T1" fmla="*/ 108 h 225"/>
                  <a:gd name="T2" fmla="*/ 12 w 31"/>
                  <a:gd name="T3" fmla="*/ 181 h 225"/>
                  <a:gd name="T4" fmla="*/ 0 w 31"/>
                  <a:gd name="T5" fmla="*/ 225 h 225"/>
                  <a:gd name="T6" fmla="*/ 0 w 31"/>
                  <a:gd name="T7" fmla="*/ 73 h 225"/>
                  <a:gd name="T8" fmla="*/ 12 w 31"/>
                  <a:gd name="T9" fmla="*/ 73 h 225"/>
                  <a:gd name="T10" fmla="*/ 31 w 31"/>
                  <a:gd name="T11" fmla="*/ 0 h 225"/>
                  <a:gd name="T12" fmla="*/ 0 60000 65536"/>
                  <a:gd name="T13" fmla="*/ 0 60000 65536"/>
                  <a:gd name="T14" fmla="*/ 0 60000 65536"/>
                  <a:gd name="T15" fmla="*/ 0 60000 65536"/>
                  <a:gd name="T16" fmla="*/ 0 60000 65536"/>
                  <a:gd name="T17" fmla="*/ 0 60000 65536"/>
                  <a:gd name="T18" fmla="*/ 0 w 31"/>
                  <a:gd name="T19" fmla="*/ 0 h 225"/>
                  <a:gd name="T20" fmla="*/ 31 w 31"/>
                  <a:gd name="T21" fmla="*/ 225 h 225"/>
                </a:gdLst>
                <a:ahLst/>
                <a:cxnLst>
                  <a:cxn ang="T12">
                    <a:pos x="T0" y="T1"/>
                  </a:cxn>
                  <a:cxn ang="T13">
                    <a:pos x="T2" y="T3"/>
                  </a:cxn>
                  <a:cxn ang="T14">
                    <a:pos x="T4" y="T5"/>
                  </a:cxn>
                  <a:cxn ang="T15">
                    <a:pos x="T6" y="T7"/>
                  </a:cxn>
                  <a:cxn ang="T16">
                    <a:pos x="T8" y="T9"/>
                  </a:cxn>
                  <a:cxn ang="T17">
                    <a:pos x="T10" y="T11"/>
                  </a:cxn>
                </a:cxnLst>
                <a:rect l="T18" t="T19" r="T20" b="T21"/>
                <a:pathLst>
                  <a:path w="31" h="225">
                    <a:moveTo>
                      <a:pt x="31" y="108"/>
                    </a:moveTo>
                    <a:lnTo>
                      <a:pt x="12" y="181"/>
                    </a:lnTo>
                    <a:lnTo>
                      <a:pt x="0" y="225"/>
                    </a:lnTo>
                    <a:lnTo>
                      <a:pt x="0" y="73"/>
                    </a:lnTo>
                    <a:lnTo>
                      <a:pt x="12" y="73"/>
                    </a:lnTo>
                    <a:lnTo>
                      <a:pt x="31" y="0"/>
                    </a:lnTo>
                  </a:path>
                </a:pathLst>
              </a:custGeom>
              <a:solidFill>
                <a:srgbClr val="000759"/>
              </a:solidFill>
              <a:ln w="9525">
                <a:noFill/>
                <a:round/>
                <a:headEnd/>
                <a:tailEnd/>
              </a:ln>
            </xdr:spPr>
          </xdr:sp>
          <xdr:sp macro="" textlink="">
            <xdr:nvSpPr>
              <xdr:cNvPr id="282" name="Freeform 39">
                <a:extLst>
                  <a:ext uri="{FF2B5EF4-FFF2-40B4-BE49-F238E27FC236}">
                    <a16:creationId xmlns:a16="http://schemas.microsoft.com/office/drawing/2014/main" id="{00000000-0008-0000-0100-00001A01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355" y="620"/>
                <a:ext cx="260" cy="114"/>
              </a:xfrm>
              <a:custGeom>
                <a:avLst/>
                <a:gdLst>
                  <a:gd name="T0" fmla="*/ 260 w 260"/>
                  <a:gd name="T1" fmla="*/ 41 h 114"/>
                  <a:gd name="T2" fmla="*/ 19 w 260"/>
                  <a:gd name="T3" fmla="*/ 41 h 114"/>
                  <a:gd name="T4" fmla="*/ 0 w 260"/>
                  <a:gd name="T5" fmla="*/ 114 h 114"/>
                  <a:gd name="T6" fmla="*/ 0 w 260"/>
                  <a:gd name="T7" fmla="*/ 0 h 114"/>
                  <a:gd name="T8" fmla="*/ 19 w 260"/>
                  <a:gd name="T9" fmla="*/ 0 h 114"/>
                  <a:gd name="T10" fmla="*/ 260 w 260"/>
                  <a:gd name="T11" fmla="*/ 0 h 114"/>
                  <a:gd name="T12" fmla="*/ 0 60000 65536"/>
                  <a:gd name="T13" fmla="*/ 0 60000 65536"/>
                  <a:gd name="T14" fmla="*/ 0 60000 65536"/>
                  <a:gd name="T15" fmla="*/ 0 60000 65536"/>
                  <a:gd name="T16" fmla="*/ 0 60000 65536"/>
                  <a:gd name="T17" fmla="*/ 0 60000 65536"/>
                  <a:gd name="T18" fmla="*/ 0 w 260"/>
                  <a:gd name="T19" fmla="*/ 0 h 114"/>
                  <a:gd name="T20" fmla="*/ 260 w 260"/>
                  <a:gd name="T21" fmla="*/ 114 h 114"/>
                </a:gdLst>
                <a:ahLst/>
                <a:cxnLst>
                  <a:cxn ang="T12">
                    <a:pos x="T0" y="T1"/>
                  </a:cxn>
                  <a:cxn ang="T13">
                    <a:pos x="T2" y="T3"/>
                  </a:cxn>
                  <a:cxn ang="T14">
                    <a:pos x="T4" y="T5"/>
                  </a:cxn>
                  <a:cxn ang="T15">
                    <a:pos x="T6" y="T7"/>
                  </a:cxn>
                  <a:cxn ang="T16">
                    <a:pos x="T8" y="T9"/>
                  </a:cxn>
                  <a:cxn ang="T17">
                    <a:pos x="T10" y="T11"/>
                  </a:cxn>
                </a:cxnLst>
                <a:rect l="T18" t="T19" r="T20" b="T21"/>
                <a:pathLst>
                  <a:path w="260" h="114">
                    <a:moveTo>
                      <a:pt x="260" y="41"/>
                    </a:moveTo>
                    <a:lnTo>
                      <a:pt x="19" y="41"/>
                    </a:lnTo>
                    <a:lnTo>
                      <a:pt x="0" y="114"/>
                    </a:lnTo>
                    <a:lnTo>
                      <a:pt x="0" y="0"/>
                    </a:lnTo>
                    <a:lnTo>
                      <a:pt x="19" y="0"/>
                    </a:lnTo>
                    <a:lnTo>
                      <a:pt x="260" y="0"/>
                    </a:lnTo>
                  </a:path>
                </a:pathLst>
              </a:custGeom>
              <a:solidFill>
                <a:srgbClr val="000759"/>
              </a:solidFill>
              <a:ln w="9525">
                <a:noFill/>
                <a:round/>
                <a:headEnd/>
                <a:tailEnd/>
              </a:ln>
            </xdr:spPr>
          </xdr:sp>
          <xdr:sp macro="" textlink="">
            <xdr:nvSpPr>
              <xdr:cNvPr id="283" name="Freeform 40">
                <a:extLst>
                  <a:ext uri="{FF2B5EF4-FFF2-40B4-BE49-F238E27FC236}">
                    <a16:creationId xmlns:a16="http://schemas.microsoft.com/office/drawing/2014/main" id="{00000000-0008-0000-0100-00001B01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378" y="732"/>
                <a:ext cx="206" cy="195"/>
              </a:xfrm>
              <a:custGeom>
                <a:avLst/>
                <a:gdLst>
                  <a:gd name="T0" fmla="*/ 206 w 206"/>
                  <a:gd name="T1" fmla="*/ 195 h 195"/>
                  <a:gd name="T2" fmla="*/ 155 w 206"/>
                  <a:gd name="T3" fmla="*/ 195 h 195"/>
                  <a:gd name="T4" fmla="*/ 114 w 206"/>
                  <a:gd name="T5" fmla="*/ 195 h 195"/>
                  <a:gd name="T6" fmla="*/ 0 w 206"/>
                  <a:gd name="T7" fmla="*/ 195 h 195"/>
                  <a:gd name="T8" fmla="*/ 0 w 206"/>
                  <a:gd name="T9" fmla="*/ 154 h 195"/>
                  <a:gd name="T10" fmla="*/ 114 w 206"/>
                  <a:gd name="T11" fmla="*/ 154 h 195"/>
                  <a:gd name="T12" fmla="*/ 155 w 206"/>
                  <a:gd name="T13" fmla="*/ 0 h 195"/>
                  <a:gd name="T14" fmla="*/ 206 w 206"/>
                  <a:gd name="T15" fmla="*/ 2 h 195"/>
                  <a:gd name="T16" fmla="*/ 0 60000 65536"/>
                  <a:gd name="T17" fmla="*/ 0 60000 65536"/>
                  <a:gd name="T18" fmla="*/ 0 60000 65536"/>
                  <a:gd name="T19" fmla="*/ 0 60000 65536"/>
                  <a:gd name="T20" fmla="*/ 0 60000 65536"/>
                  <a:gd name="T21" fmla="*/ 0 60000 65536"/>
                  <a:gd name="T22" fmla="*/ 0 60000 65536"/>
                  <a:gd name="T23" fmla="*/ 0 60000 65536"/>
                  <a:gd name="T24" fmla="*/ 0 w 206"/>
                  <a:gd name="T25" fmla="*/ 0 h 195"/>
                  <a:gd name="T26" fmla="*/ 206 w 206"/>
                  <a:gd name="T27" fmla="*/ 195 h 195"/>
                </a:gdLst>
                <a:ahLst/>
                <a:cxnLst>
                  <a:cxn ang="T16">
                    <a:pos x="T0" y="T1"/>
                  </a:cxn>
                  <a:cxn ang="T17">
                    <a:pos x="T2" y="T3"/>
                  </a:cxn>
                  <a:cxn ang="T18">
                    <a:pos x="T4" y="T5"/>
                  </a:cxn>
                  <a:cxn ang="T19">
                    <a:pos x="T6" y="T7"/>
                  </a:cxn>
                  <a:cxn ang="T20">
                    <a:pos x="T8" y="T9"/>
                  </a:cxn>
                  <a:cxn ang="T21">
                    <a:pos x="T10" y="T11"/>
                  </a:cxn>
                  <a:cxn ang="T22">
                    <a:pos x="T12" y="T13"/>
                  </a:cxn>
                  <a:cxn ang="T23">
                    <a:pos x="T14" y="T15"/>
                  </a:cxn>
                </a:cxnLst>
                <a:rect l="T24" t="T25" r="T26" b="T27"/>
                <a:pathLst>
                  <a:path w="206" h="195">
                    <a:moveTo>
                      <a:pt x="206" y="195"/>
                    </a:moveTo>
                    <a:lnTo>
                      <a:pt x="155" y="195"/>
                    </a:lnTo>
                    <a:lnTo>
                      <a:pt x="114" y="195"/>
                    </a:lnTo>
                    <a:lnTo>
                      <a:pt x="0" y="195"/>
                    </a:lnTo>
                    <a:lnTo>
                      <a:pt x="0" y="154"/>
                    </a:lnTo>
                    <a:lnTo>
                      <a:pt x="114" y="154"/>
                    </a:lnTo>
                    <a:lnTo>
                      <a:pt x="155" y="0"/>
                    </a:lnTo>
                    <a:lnTo>
                      <a:pt x="206" y="2"/>
                    </a:lnTo>
                  </a:path>
                </a:pathLst>
              </a:custGeom>
              <a:solidFill>
                <a:srgbClr val="000759"/>
              </a:solidFill>
              <a:ln w="9525">
                <a:noFill/>
                <a:round/>
                <a:headEnd/>
                <a:tailEnd/>
              </a:ln>
            </xdr:spPr>
          </xdr:sp>
          <xdr:sp macro="" textlink="">
            <xdr:nvSpPr>
              <xdr:cNvPr id="284" name="Freeform 41">
                <a:extLst>
                  <a:ext uri="{FF2B5EF4-FFF2-40B4-BE49-F238E27FC236}">
                    <a16:creationId xmlns:a16="http://schemas.microsoft.com/office/drawing/2014/main" id="{00000000-0008-0000-0100-00001C01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378" y="732"/>
                <a:ext cx="40" cy="154"/>
              </a:xfrm>
              <a:custGeom>
                <a:avLst/>
                <a:gdLst>
                  <a:gd name="T0" fmla="*/ 40 w 40"/>
                  <a:gd name="T1" fmla="*/ 0 h 154"/>
                  <a:gd name="T2" fmla="*/ 0 w 40"/>
                  <a:gd name="T3" fmla="*/ 154 h 154"/>
                  <a:gd name="T4" fmla="*/ 0 w 40"/>
                  <a:gd name="T5" fmla="*/ 1 h 154"/>
                  <a:gd name="T6" fmla="*/ 0 60000 65536"/>
                  <a:gd name="T7" fmla="*/ 0 60000 65536"/>
                  <a:gd name="T8" fmla="*/ 0 60000 65536"/>
                  <a:gd name="T9" fmla="*/ 0 w 40"/>
                  <a:gd name="T10" fmla="*/ 0 h 154"/>
                  <a:gd name="T11" fmla="*/ 40 w 40"/>
                  <a:gd name="T12" fmla="*/ 154 h 154"/>
                </a:gdLst>
                <a:ahLst/>
                <a:cxnLst>
                  <a:cxn ang="T6">
                    <a:pos x="T0" y="T1"/>
                  </a:cxn>
                  <a:cxn ang="T7">
                    <a:pos x="T2" y="T3"/>
                  </a:cxn>
                  <a:cxn ang="T8">
                    <a:pos x="T4" y="T5"/>
                  </a:cxn>
                </a:cxnLst>
                <a:rect l="T9" t="T10" r="T11" b="T12"/>
                <a:pathLst>
                  <a:path w="40" h="154">
                    <a:moveTo>
                      <a:pt x="40" y="0"/>
                    </a:moveTo>
                    <a:lnTo>
                      <a:pt x="0" y="154"/>
                    </a:lnTo>
                    <a:lnTo>
                      <a:pt x="0" y="1"/>
                    </a:lnTo>
                  </a:path>
                </a:pathLst>
              </a:custGeom>
              <a:solidFill>
                <a:srgbClr val="000759"/>
              </a:solidFill>
              <a:ln w="9525">
                <a:noFill/>
                <a:round/>
                <a:headEnd/>
                <a:tailEnd/>
              </a:ln>
            </xdr:spPr>
          </xdr:sp>
          <xdr:sp macro="" textlink="">
            <xdr:nvSpPr>
              <xdr:cNvPr id="285" name="Freeform 42">
                <a:extLst>
                  <a:ext uri="{FF2B5EF4-FFF2-40B4-BE49-F238E27FC236}">
                    <a16:creationId xmlns:a16="http://schemas.microsoft.com/office/drawing/2014/main" id="{00000000-0008-0000-0100-00001D01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355" y="733"/>
                <a:ext cx="23" cy="194"/>
              </a:xfrm>
              <a:custGeom>
                <a:avLst/>
                <a:gdLst>
                  <a:gd name="T0" fmla="*/ 23 w 23"/>
                  <a:gd name="T1" fmla="*/ 194 h 194"/>
                  <a:gd name="T2" fmla="*/ 0 w 23"/>
                  <a:gd name="T3" fmla="*/ 194 h 194"/>
                  <a:gd name="T4" fmla="*/ 0 w 23"/>
                  <a:gd name="T5" fmla="*/ 1 h 194"/>
                  <a:gd name="T6" fmla="*/ 23 w 23"/>
                  <a:gd name="T7" fmla="*/ 0 h 194"/>
                  <a:gd name="T8" fmla="*/ 0 60000 65536"/>
                  <a:gd name="T9" fmla="*/ 0 60000 65536"/>
                  <a:gd name="T10" fmla="*/ 0 60000 65536"/>
                  <a:gd name="T11" fmla="*/ 0 60000 65536"/>
                  <a:gd name="T12" fmla="*/ 0 w 23"/>
                  <a:gd name="T13" fmla="*/ 0 h 194"/>
                  <a:gd name="T14" fmla="*/ 23 w 23"/>
                  <a:gd name="T15" fmla="*/ 194 h 194"/>
                </a:gdLst>
                <a:ahLst/>
                <a:cxnLst>
                  <a:cxn ang="T8">
                    <a:pos x="T0" y="T1"/>
                  </a:cxn>
                  <a:cxn ang="T9">
                    <a:pos x="T2" y="T3"/>
                  </a:cxn>
                  <a:cxn ang="T10">
                    <a:pos x="T4" y="T5"/>
                  </a:cxn>
                  <a:cxn ang="T11">
                    <a:pos x="T6" y="T7"/>
                  </a:cxn>
                </a:cxnLst>
                <a:rect l="T12" t="T13" r="T14" b="T15"/>
                <a:pathLst>
                  <a:path w="23" h="194">
                    <a:moveTo>
                      <a:pt x="23" y="194"/>
                    </a:moveTo>
                    <a:lnTo>
                      <a:pt x="0" y="194"/>
                    </a:lnTo>
                    <a:lnTo>
                      <a:pt x="0" y="1"/>
                    </a:lnTo>
                    <a:lnTo>
                      <a:pt x="23" y="0"/>
                    </a:lnTo>
                  </a:path>
                </a:pathLst>
              </a:custGeom>
              <a:solidFill>
                <a:srgbClr val="000759"/>
              </a:solidFill>
              <a:ln w="9525">
                <a:noFill/>
                <a:round/>
                <a:headEnd/>
                <a:tailEnd/>
              </a:ln>
            </xdr:spPr>
          </xdr:sp>
          <xdr:sp macro="" textlink="">
            <xdr:nvSpPr>
              <xdr:cNvPr id="286" name="Freeform 43">
                <a:extLst>
                  <a:ext uri="{FF2B5EF4-FFF2-40B4-BE49-F238E27FC236}">
                    <a16:creationId xmlns:a16="http://schemas.microsoft.com/office/drawing/2014/main" id="{00000000-0008-0000-0100-00001E010000}"/>
                  </a:ext>
                </a:extLst>
              </xdr:cNvPr>
              <xdr:cNvSpPr>
                <a:spLocks/>
              </xdr:cNvSpPr>
            </xdr:nvSpPr>
            <xdr:spPr bwMode="auto">
              <a:xfrm>
                <a:off x="10288" y="620"/>
                <a:ext cx="67" cy="307"/>
              </a:xfrm>
              <a:custGeom>
                <a:avLst/>
                <a:gdLst>
                  <a:gd name="T0" fmla="*/ 67 w 67"/>
                  <a:gd name="T1" fmla="*/ 307 h 307"/>
                  <a:gd name="T2" fmla="*/ 0 w 67"/>
                  <a:gd name="T3" fmla="*/ 307 h 307"/>
                  <a:gd name="T4" fmla="*/ 0 w 67"/>
                  <a:gd name="T5" fmla="*/ 0 h 307"/>
                  <a:gd name="T6" fmla="*/ 67 w 67"/>
                  <a:gd name="T7" fmla="*/ 0 h 307"/>
                  <a:gd name="T8" fmla="*/ 0 60000 65536"/>
                  <a:gd name="T9" fmla="*/ 0 60000 65536"/>
                  <a:gd name="T10" fmla="*/ 0 60000 65536"/>
                  <a:gd name="T11" fmla="*/ 0 60000 65536"/>
                  <a:gd name="T12" fmla="*/ 0 w 67"/>
                  <a:gd name="T13" fmla="*/ 0 h 307"/>
                  <a:gd name="T14" fmla="*/ 67 w 67"/>
                  <a:gd name="T15" fmla="*/ 307 h 307"/>
                </a:gdLst>
                <a:ahLst/>
                <a:cxnLst>
                  <a:cxn ang="T8">
                    <a:pos x="T0" y="T1"/>
                  </a:cxn>
                  <a:cxn ang="T9">
                    <a:pos x="T2" y="T3"/>
                  </a:cxn>
                  <a:cxn ang="T10">
                    <a:pos x="T4" y="T5"/>
                  </a:cxn>
                  <a:cxn ang="T11">
                    <a:pos x="T6" y="T7"/>
                  </a:cxn>
                </a:cxnLst>
                <a:rect l="T12" t="T13" r="T14" b="T15"/>
                <a:pathLst>
                  <a:path w="67" h="307">
                    <a:moveTo>
                      <a:pt x="67" y="307"/>
                    </a:moveTo>
                    <a:lnTo>
                      <a:pt x="0" y="307"/>
                    </a:lnTo>
                    <a:lnTo>
                      <a:pt x="0" y="0"/>
                    </a:lnTo>
                    <a:lnTo>
                      <a:pt x="67" y="0"/>
                    </a:lnTo>
                  </a:path>
                </a:pathLst>
              </a:custGeom>
              <a:solidFill>
                <a:srgbClr val="000759"/>
              </a:solidFill>
              <a:ln w="9525">
                <a:noFill/>
                <a:round/>
                <a:headEnd/>
                <a:tailEnd/>
              </a:ln>
            </xdr:spPr>
          </xdr:sp>
        </xdr:grpSp>
      </xdr:grpSp>
    </xdr:grpSp>
    <xdr:clientData/>
  </xdr:twoCellAnchor>
  <xdr:twoCellAnchor>
    <xdr:from>
      <xdr:col>13</xdr:col>
      <xdr:colOff>295346</xdr:colOff>
      <xdr:row>28</xdr:row>
      <xdr:rowOff>528457</xdr:rowOff>
    </xdr:from>
    <xdr:to>
      <xdr:col>13</xdr:col>
      <xdr:colOff>943668</xdr:colOff>
      <xdr:row>29</xdr:row>
      <xdr:rowOff>356025</xdr:rowOff>
    </xdr:to>
    <xdr:grpSp>
      <xdr:nvGrpSpPr>
        <xdr:cNvPr id="309" name="Group 73">
          <a:extLst>
            <a:ext uri="{FF2B5EF4-FFF2-40B4-BE49-F238E27FC236}">
              <a16:creationId xmlns:a16="http://schemas.microsoft.com/office/drawing/2014/main" id="{00000000-0008-0000-0100-000035010000}"/>
            </a:ext>
          </a:extLst>
        </xdr:cNvPr>
        <xdr:cNvGrpSpPr>
          <a:grpSpLocks/>
        </xdr:cNvGrpSpPr>
      </xdr:nvGrpSpPr>
      <xdr:grpSpPr bwMode="auto">
        <a:xfrm>
          <a:off x="10096571" y="8891407"/>
          <a:ext cx="648322" cy="399068"/>
          <a:chOff x="1049" y="383"/>
          <a:chExt cx="51" cy="43"/>
        </a:xfrm>
      </xdr:grpSpPr>
      <xdr:sp macro="" textlink="">
        <xdr:nvSpPr>
          <xdr:cNvPr id="310" name="Text Box 74">
            <a:extLst>
              <a:ext uri="{FF2B5EF4-FFF2-40B4-BE49-F238E27FC236}">
                <a16:creationId xmlns:a16="http://schemas.microsoft.com/office/drawing/2014/main" id="{00000000-0008-0000-0100-00003601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9" y="397"/>
            <a:ext cx="51" cy="29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de-CH" sz="1000" b="0" i="0" u="none" strike="noStrike" baseline="0">
                <a:solidFill>
                  <a:srgbClr val="003366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LCE 1</a:t>
            </a:r>
            <a:endParaRPr lang="de-CH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">
        <xdr:nvSpPr>
          <xdr:cNvPr id="311" name="Line 75">
            <a:extLst>
              <a:ext uri="{FF2B5EF4-FFF2-40B4-BE49-F238E27FC236}">
                <a16:creationId xmlns:a16="http://schemas.microsoft.com/office/drawing/2014/main" id="{00000000-0008-0000-0100-000037010000}"/>
              </a:ext>
            </a:extLst>
          </xdr:cNvPr>
          <xdr:cNvSpPr>
            <a:spLocks noChangeShapeType="1"/>
          </xdr:cNvSpPr>
        </xdr:nvSpPr>
        <xdr:spPr bwMode="auto">
          <a:xfrm flipV="1">
            <a:off x="1059" y="383"/>
            <a:ext cx="8" cy="10"/>
          </a:xfrm>
          <a:prstGeom prst="line">
            <a:avLst/>
          </a:prstGeom>
          <a:noFill/>
          <a:ln w="9525">
            <a:solidFill>
              <a:srgbClr val="003366"/>
            </a:solidFill>
            <a:round/>
            <a:headEnd/>
            <a:tailEnd/>
          </a:ln>
        </xdr:spPr>
      </xdr:sp>
      <xdr:sp macro="" textlink="">
        <xdr:nvSpPr>
          <xdr:cNvPr id="312" name="Line 76">
            <a:extLst>
              <a:ext uri="{FF2B5EF4-FFF2-40B4-BE49-F238E27FC236}">
                <a16:creationId xmlns:a16="http://schemas.microsoft.com/office/drawing/2014/main" id="{00000000-0008-0000-0100-000038010000}"/>
              </a:ext>
            </a:extLst>
          </xdr:cNvPr>
          <xdr:cNvSpPr>
            <a:spLocks noChangeShapeType="1"/>
          </xdr:cNvSpPr>
        </xdr:nvSpPr>
        <xdr:spPr bwMode="auto">
          <a:xfrm flipV="1">
            <a:off x="1063" y="383"/>
            <a:ext cx="8" cy="10"/>
          </a:xfrm>
          <a:prstGeom prst="line">
            <a:avLst/>
          </a:prstGeom>
          <a:noFill/>
          <a:ln w="9525">
            <a:solidFill>
              <a:srgbClr val="003366"/>
            </a:solidFill>
            <a:round/>
            <a:headEnd/>
            <a:tailEnd/>
          </a:ln>
        </xdr:spPr>
      </xdr:sp>
      <xdr:sp macro="" textlink="">
        <xdr:nvSpPr>
          <xdr:cNvPr id="313" name="Line 77">
            <a:extLst>
              <a:ext uri="{FF2B5EF4-FFF2-40B4-BE49-F238E27FC236}">
                <a16:creationId xmlns:a16="http://schemas.microsoft.com/office/drawing/2014/main" id="{00000000-0008-0000-0100-000039010000}"/>
              </a:ext>
            </a:extLst>
          </xdr:cNvPr>
          <xdr:cNvSpPr>
            <a:spLocks noChangeShapeType="1"/>
          </xdr:cNvSpPr>
        </xdr:nvSpPr>
        <xdr:spPr bwMode="auto">
          <a:xfrm flipV="1">
            <a:off x="1067" y="383"/>
            <a:ext cx="8" cy="10"/>
          </a:xfrm>
          <a:prstGeom prst="line">
            <a:avLst/>
          </a:prstGeom>
          <a:noFill/>
          <a:ln w="9525">
            <a:solidFill>
              <a:srgbClr val="003366"/>
            </a:solidFill>
            <a:round/>
            <a:headEnd/>
            <a:tailEnd/>
          </a:ln>
        </xdr:spPr>
      </xdr:sp>
    </xdr:grpSp>
    <xdr:clientData fLocksWithSheet="0"/>
  </xdr:twoCellAnchor>
  <xdr:twoCellAnchor editAs="oneCell">
    <xdr:from>
      <xdr:col>13</xdr:col>
      <xdr:colOff>0</xdr:colOff>
      <xdr:row>46</xdr:row>
      <xdr:rowOff>112058</xdr:rowOff>
    </xdr:from>
    <xdr:to>
      <xdr:col>15</xdr:col>
      <xdr:colOff>1474792</xdr:colOff>
      <xdr:row>58</xdr:row>
      <xdr:rowOff>101585</xdr:rowOff>
    </xdr:to>
    <xdr:pic>
      <xdr:nvPicPr>
        <xdr:cNvPr id="314" name="Grafik 4">
          <a:extLst>
            <a:ext uri="{FF2B5EF4-FFF2-40B4-BE49-F238E27FC236}">
              <a16:creationId xmlns:a16="http://schemas.microsoft.com/office/drawing/2014/main" id="{00000000-0008-0000-0100-00003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53475" y="13885208"/>
          <a:ext cx="3703641" cy="3104201"/>
        </a:xfrm>
        <a:prstGeom prst="rect">
          <a:avLst/>
        </a:prstGeom>
      </xdr:spPr>
    </xdr:pic>
    <xdr:clientData/>
  </xdr:twoCellAnchor>
  <xdr:twoCellAnchor editAs="oneCell">
    <xdr:from>
      <xdr:col>15</xdr:col>
      <xdr:colOff>1568823</xdr:colOff>
      <xdr:row>46</xdr:row>
      <xdr:rowOff>112059</xdr:rowOff>
    </xdr:from>
    <xdr:to>
      <xdr:col>18</xdr:col>
      <xdr:colOff>901509</xdr:colOff>
      <xdr:row>58</xdr:row>
      <xdr:rowOff>100853</xdr:rowOff>
    </xdr:to>
    <xdr:pic>
      <xdr:nvPicPr>
        <xdr:cNvPr id="315" name="Grafik 5">
          <a:extLst>
            <a:ext uri="{FF2B5EF4-FFF2-40B4-BE49-F238E27FC236}">
              <a16:creationId xmlns:a16="http://schemas.microsoft.com/office/drawing/2014/main" id="{00000000-0008-0000-0100-00003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551148" y="13885209"/>
          <a:ext cx="4438087" cy="3103468"/>
        </a:xfrm>
        <a:prstGeom prst="rect">
          <a:avLst/>
        </a:prstGeom>
      </xdr:spPr>
    </xdr:pic>
    <xdr:clientData/>
  </xdr:twoCellAnchor>
  <xdr:twoCellAnchor>
    <xdr:from>
      <xdr:col>13</xdr:col>
      <xdr:colOff>67226</xdr:colOff>
      <xdr:row>30</xdr:row>
      <xdr:rowOff>221878</xdr:rowOff>
    </xdr:from>
    <xdr:to>
      <xdr:col>15</xdr:col>
      <xdr:colOff>350738</xdr:colOff>
      <xdr:row>31</xdr:row>
      <xdr:rowOff>40903</xdr:rowOff>
    </xdr:to>
    <xdr:grpSp>
      <xdr:nvGrpSpPr>
        <xdr:cNvPr id="316" name="Gruppieren 179">
          <a:extLst>
            <a:ext uri="{FF2B5EF4-FFF2-40B4-BE49-F238E27FC236}">
              <a16:creationId xmlns:a16="http://schemas.microsoft.com/office/drawing/2014/main" id="{00000000-0008-0000-0100-00003C010000}"/>
            </a:ext>
          </a:extLst>
        </xdr:cNvPr>
        <xdr:cNvGrpSpPr>
          <a:grpSpLocks/>
        </xdr:cNvGrpSpPr>
      </xdr:nvGrpSpPr>
      <xdr:grpSpPr bwMode="auto">
        <a:xfrm>
          <a:off x="9868451" y="9727828"/>
          <a:ext cx="2788587" cy="390525"/>
          <a:chOff x="7172324" y="3800475"/>
          <a:chExt cx="1879180" cy="390525"/>
        </a:xfrm>
      </xdr:grpSpPr>
      <xdr:sp macro="" textlink="">
        <xdr:nvSpPr>
          <xdr:cNvPr id="317" name="Text Box 69">
            <a:extLst>
              <a:ext uri="{FF2B5EF4-FFF2-40B4-BE49-F238E27FC236}">
                <a16:creationId xmlns:a16="http://schemas.microsoft.com/office/drawing/2014/main" id="{00000000-0008-0000-0100-00003D01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7758034" y="3812437"/>
            <a:ext cx="479217" cy="27622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de-CH" sz="1000" b="0" i="0" u="none" strike="noStrike" baseline="0">
                <a:solidFill>
                  <a:srgbClr val="003366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120</a:t>
            </a:r>
            <a:endParaRPr lang="de-CH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  <a:p>
            <a:pPr algn="l" rtl="0">
              <a:defRPr sz="1000"/>
            </a:pPr>
            <a:endParaRPr lang="de-CH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endParaRPr>
          </a:p>
        </xdr:txBody>
      </xdr:sp>
      <xdr:grpSp>
        <xdr:nvGrpSpPr>
          <xdr:cNvPr id="318" name="Group 182">
            <a:extLst>
              <a:ext uri="{FF2B5EF4-FFF2-40B4-BE49-F238E27FC236}">
                <a16:creationId xmlns:a16="http://schemas.microsoft.com/office/drawing/2014/main" id="{00000000-0008-0000-0100-00003E010000}"/>
              </a:ext>
            </a:extLst>
          </xdr:cNvPr>
          <xdr:cNvGrpSpPr>
            <a:grpSpLocks/>
          </xdr:cNvGrpSpPr>
        </xdr:nvGrpSpPr>
        <xdr:grpSpPr bwMode="auto">
          <a:xfrm>
            <a:off x="7172324" y="3800475"/>
            <a:ext cx="1879180" cy="390525"/>
            <a:chOff x="765" y="378"/>
            <a:chExt cx="197" cy="41"/>
          </a:xfrm>
        </xdr:grpSpPr>
        <xdr:sp macro="" textlink="">
          <xdr:nvSpPr>
            <xdr:cNvPr id="319" name="Line 157">
              <a:extLst>
                <a:ext uri="{FF2B5EF4-FFF2-40B4-BE49-F238E27FC236}">
                  <a16:creationId xmlns:a16="http://schemas.microsoft.com/office/drawing/2014/main" id="{00000000-0008-0000-0100-00003F01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765" y="382"/>
              <a:ext cx="158" cy="0"/>
            </a:xfrm>
            <a:prstGeom prst="line">
              <a:avLst/>
            </a:prstGeom>
            <a:noFill/>
            <a:ln w="9525">
              <a:solidFill>
                <a:srgbClr val="003366"/>
              </a:solidFill>
              <a:round/>
              <a:headEnd/>
              <a:tailEnd/>
            </a:ln>
          </xdr:spPr>
        </xdr:sp>
        <xdr:sp macro="" textlink="">
          <xdr:nvSpPr>
            <xdr:cNvPr id="320" name="Rectangle 163">
              <a:extLst>
                <a:ext uri="{FF2B5EF4-FFF2-40B4-BE49-F238E27FC236}">
                  <a16:creationId xmlns:a16="http://schemas.microsoft.com/office/drawing/2014/main" id="{00000000-0008-0000-0100-000040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923" y="378"/>
              <a:ext cx="16" cy="9"/>
            </a:xfrm>
            <a:prstGeom prst="rect">
              <a:avLst/>
            </a:prstGeom>
            <a:noFill/>
            <a:ln w="9525">
              <a:solidFill>
                <a:srgbClr val="003366"/>
              </a:solidFill>
              <a:miter lim="800000"/>
              <a:headEnd/>
              <a:tailEnd/>
            </a:ln>
          </xdr:spPr>
        </xdr:sp>
        <xdr:sp macro="" textlink="">
          <xdr:nvSpPr>
            <xdr:cNvPr id="321" name="Line 164">
              <a:extLst>
                <a:ext uri="{FF2B5EF4-FFF2-40B4-BE49-F238E27FC236}">
                  <a16:creationId xmlns:a16="http://schemas.microsoft.com/office/drawing/2014/main" id="{00000000-0008-0000-0100-000041010000}"/>
                </a:ext>
              </a:extLst>
            </xdr:cNvPr>
            <xdr:cNvSpPr>
              <a:spLocks noChangeShapeType="1"/>
            </xdr:cNvSpPr>
          </xdr:nvSpPr>
          <xdr:spPr bwMode="auto">
            <a:xfrm flipV="1">
              <a:off x="923" y="378"/>
              <a:ext cx="16" cy="9"/>
            </a:xfrm>
            <a:prstGeom prst="line">
              <a:avLst/>
            </a:prstGeom>
            <a:noFill/>
            <a:ln w="9525">
              <a:solidFill>
                <a:srgbClr val="003366"/>
              </a:solidFill>
              <a:round/>
              <a:headEnd/>
              <a:tailEnd/>
            </a:ln>
          </xdr:spPr>
        </xdr:sp>
        <xdr:sp macro="" textlink="">
          <xdr:nvSpPr>
            <xdr:cNvPr id="322" name="Text Box 165">
              <a:extLst>
                <a:ext uri="{FF2B5EF4-FFF2-40B4-BE49-F238E27FC236}">
                  <a16:creationId xmlns:a16="http://schemas.microsoft.com/office/drawing/2014/main" id="{00000000-0008-0000-0100-00004201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911" y="390"/>
              <a:ext cx="51" cy="29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  <xdr:txBody>
            <a:bodyPr vertOverflow="clip" wrap="square" lIns="91440" tIns="45720" rIns="91440" bIns="45720" anchor="t" upright="1"/>
            <a:lstStyle/>
            <a:p>
              <a:pPr algn="l" rtl="0">
                <a:defRPr sz="1000"/>
              </a:pPr>
              <a:r>
                <a:rPr lang="de-CH" sz="1000" b="0" i="0" u="none" strike="noStrike" baseline="0">
                  <a:solidFill>
                    <a:srgbClr val="003366"/>
                  </a:solidFill>
                  <a:latin typeface="Arial" panose="020B0604020202020204" pitchFamily="34" charset="0"/>
                  <a:cs typeface="Arial" panose="020B0604020202020204" pitchFamily="34" charset="0"/>
                </a:rPr>
                <a:t>BLS 1</a:t>
              </a:r>
              <a:endParaRPr lang="de-CH" sz="1200" b="0" i="0" u="none" strike="noStrike" baseline="0">
                <a:solidFill>
                  <a:srgbClr val="000000"/>
                </a:solidFill>
                <a:latin typeface="Arial" panose="020B0604020202020204" pitchFamily="34" charset="0"/>
                <a:cs typeface="Arial" panose="020B0604020202020204" pitchFamily="34" charset="0"/>
              </a:endParaRPr>
            </a:p>
            <a:p>
              <a:pPr algn="l" rtl="0">
                <a:defRPr sz="1000"/>
              </a:pPr>
              <a:endParaRPr lang="de-CH" sz="1200" b="0" i="0" u="none" strike="noStrike" baseline="0">
                <a:solidFill>
                  <a:srgbClr val="000000"/>
                </a:solidFill>
                <a:latin typeface="Arial" panose="020B0604020202020204" pitchFamily="34" charset="0"/>
                <a:cs typeface="Arial" panose="020B0604020202020204" pitchFamily="34" charset="0"/>
              </a:endParaRPr>
            </a:p>
          </xdr:txBody>
        </xdr:sp>
      </xdr:grpSp>
    </xdr:grpSp>
    <xdr:clientData fLocksWithSheet="0"/>
  </xdr:twoCellAnchor>
  <xdr:twoCellAnchor>
    <xdr:from>
      <xdr:col>12</xdr:col>
      <xdr:colOff>145676</xdr:colOff>
      <xdr:row>13</xdr:row>
      <xdr:rowOff>134230</xdr:rowOff>
    </xdr:from>
    <xdr:to>
      <xdr:col>23</xdr:col>
      <xdr:colOff>1020670</xdr:colOff>
      <xdr:row>25</xdr:row>
      <xdr:rowOff>5042</xdr:rowOff>
    </xdr:to>
    <xdr:grpSp>
      <xdr:nvGrpSpPr>
        <xdr:cNvPr id="16389" name="Groupe 16388">
          <a:extLst>
            <a:ext uri="{FF2B5EF4-FFF2-40B4-BE49-F238E27FC236}">
              <a16:creationId xmlns:a16="http://schemas.microsoft.com/office/drawing/2014/main" id="{00000000-0008-0000-0100-000005400000}"/>
            </a:ext>
          </a:extLst>
        </xdr:cNvPr>
        <xdr:cNvGrpSpPr/>
      </xdr:nvGrpSpPr>
      <xdr:grpSpPr>
        <a:xfrm>
          <a:off x="9089651" y="3001255"/>
          <a:ext cx="16105469" cy="3652237"/>
          <a:chOff x="8068235" y="3003173"/>
          <a:chExt cx="14434111" cy="3669368"/>
        </a:xfrm>
      </xdr:grpSpPr>
      <xdr:grpSp>
        <xdr:nvGrpSpPr>
          <xdr:cNvPr id="16384" name="Groupe 16383">
            <a:extLst>
              <a:ext uri="{FF2B5EF4-FFF2-40B4-BE49-F238E27FC236}">
                <a16:creationId xmlns:a16="http://schemas.microsoft.com/office/drawing/2014/main" id="{00000000-0008-0000-0100-000000400000}"/>
              </a:ext>
            </a:extLst>
          </xdr:cNvPr>
          <xdr:cNvGrpSpPr/>
        </xdr:nvGrpSpPr>
        <xdr:grpSpPr>
          <a:xfrm>
            <a:off x="8068235" y="3059593"/>
            <a:ext cx="7187453" cy="3612948"/>
            <a:chOff x="8068235" y="3059593"/>
            <a:chExt cx="7187453" cy="3612948"/>
          </a:xfrm>
        </xdr:grpSpPr>
        <xdr:sp macro="" textlink="">
          <xdr:nvSpPr>
            <xdr:cNvPr id="306" name="Legende mit Pfeil nach links 375">
              <a:extLst>
                <a:ext uri="{FF2B5EF4-FFF2-40B4-BE49-F238E27FC236}">
                  <a16:creationId xmlns:a16="http://schemas.microsoft.com/office/drawing/2014/main" id="{00000000-0008-0000-0100-000032010000}"/>
                </a:ext>
              </a:extLst>
            </xdr:cNvPr>
            <xdr:cNvSpPr/>
          </xdr:nvSpPr>
          <xdr:spPr bwMode="auto">
            <a:xfrm>
              <a:off x="8068235" y="3059593"/>
              <a:ext cx="4301150" cy="868813"/>
            </a:xfrm>
            <a:prstGeom prst="leftArrowCallout">
              <a:avLst>
                <a:gd name="adj1" fmla="val 25378"/>
                <a:gd name="adj2" fmla="val 23403"/>
                <a:gd name="adj3" fmla="val 37676"/>
                <a:gd name="adj4" fmla="val 85687"/>
              </a:avLst>
            </a:prstGeom>
            <a:solidFill>
              <a:srgbClr val="FFFF00"/>
            </a:solidFill>
            <a:ln w="9525" cap="flat" cmpd="sng" algn="ctr">
              <a:solidFill>
                <a:srgbClr val="000000"/>
              </a:solidFill>
              <a:prstDash val="solid"/>
              <a:round/>
              <a:headEnd type="none" w="med" len="med"/>
              <a:tailEnd type="none" w="med" len="med"/>
            </a:ln>
            <a:effectLst/>
          </xdr:spPr>
          <xdr:txBody>
            <a:bodyPr vertOverflow="clip" wrap="square" lIns="18288" tIns="0" rIns="0" bIns="0" rtlCol="0" anchor="ctr" upright="1"/>
            <a:lstStyle/>
            <a:p>
              <a:pPr algn="l"/>
              <a:r>
                <a:rPr lang="de-CH" sz="1200" b="1">
                  <a:solidFill>
                    <a:srgbClr val="002060"/>
                  </a:solidFill>
                  <a:latin typeface="Arial" pitchFamily="34" charset="0"/>
                  <a:cs typeface="Arial" pitchFamily="34" charset="0"/>
                </a:rPr>
                <a:t>       Bitte Stahl-/ </a:t>
              </a:r>
              <a:r>
                <a:rPr lang="de-CH" sz="1200" b="1" baseline="0">
                  <a:solidFill>
                    <a:srgbClr val="002060"/>
                  </a:solidFill>
                  <a:latin typeface="Arial" pitchFamily="34" charset="0"/>
                  <a:cs typeface="Arial" pitchFamily="34" charset="0"/>
                </a:rPr>
                <a:t> und Muffengüte wählen.</a:t>
              </a:r>
              <a:br>
                <a:rPr lang="de-CH" sz="1200" b="1" baseline="0">
                  <a:solidFill>
                    <a:srgbClr val="002060"/>
                  </a:solidFill>
                  <a:latin typeface="Arial" pitchFamily="34" charset="0"/>
                  <a:cs typeface="Arial" pitchFamily="34" charset="0"/>
                </a:rPr>
              </a:br>
              <a:r>
                <a:rPr lang="de-CH" sz="1200" b="1" baseline="0">
                  <a:solidFill>
                    <a:srgbClr val="002060"/>
                  </a:solidFill>
                  <a:latin typeface="Arial" pitchFamily="34" charset="0"/>
                  <a:cs typeface="Arial" pitchFamily="34" charset="0"/>
                </a:rPr>
                <a:t>       </a:t>
              </a:r>
              <a:r>
                <a:rPr lang="de-CH" sz="1100" b="1" baseline="0">
                  <a:solidFill>
                    <a:srgbClr val="002060"/>
                  </a:solidFill>
                  <a:latin typeface="Arial" pitchFamily="34" charset="0"/>
                  <a:cs typeface="Arial" pitchFamily="34" charset="0"/>
                </a:rPr>
                <a:t>Standard: B500 B mit Standardmuffe</a:t>
              </a:r>
            </a:p>
            <a:p>
              <a:pPr algn="l"/>
              <a:r>
                <a:rPr lang="de-CH" sz="1100" b="1" baseline="0">
                  <a:solidFill>
                    <a:srgbClr val="002060"/>
                  </a:solidFill>
                  <a:latin typeface="Arial" pitchFamily="34" charset="0"/>
                  <a:cs typeface="Arial" pitchFamily="34" charset="0"/>
                </a:rPr>
                <a:t>        Mögliche Kombinationen aus Matrix  beachten.</a:t>
              </a:r>
              <a:endParaRPr lang="de-CH" sz="1100" b="1">
                <a:solidFill>
                  <a:srgbClr val="002060"/>
                </a:solidFill>
                <a:latin typeface="Arial" pitchFamily="34" charset="0"/>
                <a:cs typeface="Arial" pitchFamily="34" charset="0"/>
              </a:endParaRPr>
            </a:p>
          </xdr:txBody>
        </xdr:sp>
        <xdr:pic>
          <xdr:nvPicPr>
            <xdr:cNvPr id="325" name="Image 324">
              <a:extLst>
                <a:ext uri="{FF2B5EF4-FFF2-40B4-BE49-F238E27FC236}">
                  <a16:creationId xmlns:a16="http://schemas.microsoft.com/office/drawing/2014/main" id="{00000000-0008-0000-0100-000045010000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3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8729383" y="4538381"/>
              <a:ext cx="6526305" cy="2134160"/>
            </a:xfrm>
            <a:prstGeom prst="rect">
              <a:avLst/>
            </a:prstGeom>
            <a:noFill/>
            <a:ln w="50800">
              <a:solidFill>
                <a:srgbClr val="FFFF00"/>
              </a:solidFill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</xdr:grpSp>
      <xdr:pic>
        <xdr:nvPicPr>
          <xdr:cNvPr id="327" name="Image 326">
            <a:extLst>
              <a:ext uri="{FF2B5EF4-FFF2-40B4-BE49-F238E27FC236}">
                <a16:creationId xmlns:a16="http://schemas.microsoft.com/office/drawing/2014/main" id="{00000000-0008-0000-0100-00004701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5307235" y="3003173"/>
            <a:ext cx="7195111" cy="3661851"/>
          </a:xfrm>
          <a:prstGeom prst="rect">
            <a:avLst/>
          </a:prstGeom>
          <a:noFill/>
          <a:ln w="57150">
            <a:solidFill>
              <a:srgbClr val="FFFF00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>
    <xdr:from>
      <xdr:col>16</xdr:col>
      <xdr:colOff>68593</xdr:colOff>
      <xdr:row>28</xdr:row>
      <xdr:rowOff>536009</xdr:rowOff>
    </xdr:from>
    <xdr:to>
      <xdr:col>16</xdr:col>
      <xdr:colOff>436145</xdr:colOff>
      <xdr:row>29</xdr:row>
      <xdr:rowOff>255568</xdr:rowOff>
    </xdr:to>
    <xdr:grpSp>
      <xdr:nvGrpSpPr>
        <xdr:cNvPr id="16391" name="Groupe 16390">
          <a:extLst>
            <a:ext uri="{FF2B5EF4-FFF2-40B4-BE49-F238E27FC236}">
              <a16:creationId xmlns:a16="http://schemas.microsoft.com/office/drawing/2014/main" id="{00000000-0008-0000-0100-000007400000}"/>
            </a:ext>
          </a:extLst>
        </xdr:cNvPr>
        <xdr:cNvGrpSpPr/>
      </xdr:nvGrpSpPr>
      <xdr:grpSpPr>
        <a:xfrm>
          <a:off x="15013318" y="8898959"/>
          <a:ext cx="367552" cy="291059"/>
          <a:chOff x="13325152" y="8314764"/>
          <a:chExt cx="367552" cy="291059"/>
        </a:xfrm>
      </xdr:grpSpPr>
      <xdr:sp macro="" textlink="">
        <xdr:nvSpPr>
          <xdr:cNvPr id="16390" name="Pentagone 16389">
            <a:extLst>
              <a:ext uri="{FF2B5EF4-FFF2-40B4-BE49-F238E27FC236}">
                <a16:creationId xmlns:a16="http://schemas.microsoft.com/office/drawing/2014/main" id="{00000000-0008-0000-0100-000006400000}"/>
              </a:ext>
            </a:extLst>
          </xdr:cNvPr>
          <xdr:cNvSpPr/>
        </xdr:nvSpPr>
        <xdr:spPr bwMode="auto">
          <a:xfrm>
            <a:off x="13413441" y="8314764"/>
            <a:ext cx="180000" cy="108000"/>
          </a:xfrm>
          <a:prstGeom prst="homePlate">
            <a:avLst/>
          </a:prstGeom>
          <a:noFill/>
          <a:ln w="9525" cap="flat" cmpd="sng" algn="ctr">
            <a:solidFill>
              <a:srgbClr val="003366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horzOverflow="clip" wrap="square" lIns="18288" tIns="0" rIns="0" bIns="0" rtlCol="0" anchor="t" upright="1"/>
          <a:lstStyle/>
          <a:p>
            <a:pPr algn="l"/>
            <a:endParaRPr lang="fr-CH" sz="1100"/>
          </a:p>
        </xdr:txBody>
      </xdr:sp>
      <xdr:sp macro="" textlink="">
        <xdr:nvSpPr>
          <xdr:cNvPr id="328" name="Text Box 750">
            <a:extLst>
              <a:ext uri="{FF2B5EF4-FFF2-40B4-BE49-F238E27FC236}">
                <a16:creationId xmlns:a16="http://schemas.microsoft.com/office/drawing/2014/main" id="{00000000-0008-0000-0100-00004801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3325152" y="8402437"/>
            <a:ext cx="367552" cy="20338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de-CH" sz="1000" b="0" i="0" strike="noStrike">
                <a:solidFill>
                  <a:srgbClr val="003366"/>
                </a:solidFill>
                <a:latin typeface="Arial" pitchFamily="34" charset="0"/>
                <a:cs typeface="Arial" pitchFamily="34" charset="0"/>
              </a:rPr>
              <a:t>SD</a:t>
            </a:r>
            <a:endParaRPr lang="de-CH" sz="1200" b="0" i="0" strike="noStrike">
              <a:solidFill>
                <a:srgbClr val="000000"/>
              </a:solidFill>
              <a:latin typeface="Arial" pitchFamily="34" charset="0"/>
              <a:cs typeface="Arial" pitchFamily="34" charset="0"/>
            </a:endParaRPr>
          </a:p>
          <a:p>
            <a:pPr algn="l" rtl="0">
              <a:defRPr sz="1000"/>
            </a:pPr>
            <a:endParaRPr lang="de-CH" sz="1200" b="0" i="0" strike="noStrike">
              <a:solidFill>
                <a:srgbClr val="000000"/>
              </a:solidFill>
              <a:latin typeface="Times New Roman"/>
              <a:cs typeface="Times New Roman"/>
            </a:endParaRPr>
          </a:p>
        </xdr:txBody>
      </xdr:sp>
    </xdr:grpSp>
    <xdr:clientData/>
  </xdr:twoCellAnchor>
  <xdr:twoCellAnchor>
    <xdr:from>
      <xdr:col>16</xdr:col>
      <xdr:colOff>1274973</xdr:colOff>
      <xdr:row>28</xdr:row>
      <xdr:rowOff>91596</xdr:rowOff>
    </xdr:from>
    <xdr:to>
      <xdr:col>16</xdr:col>
      <xdr:colOff>1912608</xdr:colOff>
      <xdr:row>28</xdr:row>
      <xdr:rowOff>474697</xdr:rowOff>
    </xdr:to>
    <xdr:grpSp>
      <xdr:nvGrpSpPr>
        <xdr:cNvPr id="16394" name="Groupe 16393">
          <a:extLst>
            <a:ext uri="{FF2B5EF4-FFF2-40B4-BE49-F238E27FC236}">
              <a16:creationId xmlns:a16="http://schemas.microsoft.com/office/drawing/2014/main" id="{00000000-0008-0000-0100-00000A400000}"/>
            </a:ext>
          </a:extLst>
        </xdr:cNvPr>
        <xdr:cNvGrpSpPr/>
      </xdr:nvGrpSpPr>
      <xdr:grpSpPr>
        <a:xfrm>
          <a:off x="16219698" y="8454546"/>
          <a:ext cx="637635" cy="383101"/>
          <a:chOff x="14298706" y="7944434"/>
          <a:chExt cx="637635" cy="383101"/>
        </a:xfrm>
      </xdr:grpSpPr>
      <xdr:sp macro="" textlink="">
        <xdr:nvSpPr>
          <xdr:cNvPr id="336" name="Rectangle 87">
            <a:extLst>
              <a:ext uri="{FF2B5EF4-FFF2-40B4-BE49-F238E27FC236}">
                <a16:creationId xmlns:a16="http://schemas.microsoft.com/office/drawing/2014/main" id="{00000000-0008-0000-0100-000050010000}"/>
              </a:ext>
            </a:extLst>
          </xdr:cNvPr>
          <xdr:cNvSpPr>
            <a:spLocks noChangeArrowheads="1"/>
          </xdr:cNvSpPr>
        </xdr:nvSpPr>
        <xdr:spPr bwMode="auto">
          <a:xfrm>
            <a:off x="14442055" y="7944434"/>
            <a:ext cx="360000" cy="108000"/>
          </a:xfrm>
          <a:prstGeom prst="rect">
            <a:avLst/>
          </a:prstGeom>
          <a:noFill/>
          <a:ln w="9525">
            <a:solidFill>
              <a:srgbClr val="003366"/>
            </a:solidFill>
            <a:miter lim="800000"/>
            <a:headEnd/>
            <a:tailEnd/>
          </a:ln>
        </xdr:spPr>
      </xdr:sp>
      <xdr:sp macro="" textlink="">
        <xdr:nvSpPr>
          <xdr:cNvPr id="332" name="Text Box 88">
            <a:extLst>
              <a:ext uri="{FF2B5EF4-FFF2-40B4-BE49-F238E27FC236}">
                <a16:creationId xmlns:a16="http://schemas.microsoft.com/office/drawing/2014/main" id="{00000000-0008-0000-0100-00004C01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4451906" y="8055793"/>
            <a:ext cx="484435" cy="27174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de-CH" sz="1000" b="0" i="0" u="none" strike="noStrike" baseline="0">
                <a:solidFill>
                  <a:srgbClr val="003366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LER</a:t>
            </a:r>
            <a:endParaRPr lang="de-CH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  <a:p>
            <a:pPr algn="l" rtl="0">
              <a:defRPr sz="1000"/>
            </a:pPr>
            <a:endParaRPr lang="de-CH" sz="1000" b="0" i="0" u="none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cxnSp macro="">
        <xdr:nvCxnSpPr>
          <xdr:cNvPr id="16393" name="Connecteur droit 16392">
            <a:extLst>
              <a:ext uri="{FF2B5EF4-FFF2-40B4-BE49-F238E27FC236}">
                <a16:creationId xmlns:a16="http://schemas.microsoft.com/office/drawing/2014/main" id="{00000000-0008-0000-0100-000009400000}"/>
              </a:ext>
            </a:extLst>
          </xdr:cNvPr>
          <xdr:cNvCxnSpPr/>
        </xdr:nvCxnSpPr>
        <xdr:spPr bwMode="auto">
          <a:xfrm>
            <a:off x="14298706" y="8001000"/>
            <a:ext cx="144000" cy="0"/>
          </a:xfrm>
          <a:prstGeom prst="line">
            <a:avLst/>
          </a:prstGeom>
          <a:solidFill>
            <a:srgbClr val="FFFFFF"/>
          </a:solidFill>
          <a:ln w="9525" cap="flat" cmpd="sng" algn="ctr">
            <a:solidFill>
              <a:srgbClr val="003366"/>
            </a:solidFill>
            <a:prstDash val="solid"/>
            <a:round/>
            <a:headEnd type="none" w="med" len="med"/>
            <a:tailEnd type="none" w="med" len="med"/>
          </a:ln>
          <a:effectLst/>
        </xdr:spPr>
      </xdr:cxnSp>
      <xdr:sp macro="" textlink="">
        <xdr:nvSpPr>
          <xdr:cNvPr id="340" name="Line 71">
            <a:extLst>
              <a:ext uri="{FF2B5EF4-FFF2-40B4-BE49-F238E27FC236}">
                <a16:creationId xmlns:a16="http://schemas.microsoft.com/office/drawing/2014/main" id="{00000000-0008-0000-0100-000054010000}"/>
              </a:ext>
            </a:extLst>
          </xdr:cNvPr>
          <xdr:cNvSpPr>
            <a:spLocks noChangeShapeType="1"/>
          </xdr:cNvSpPr>
        </xdr:nvSpPr>
        <xdr:spPr bwMode="auto">
          <a:xfrm flipV="1">
            <a:off x="14313794" y="7954995"/>
            <a:ext cx="97200" cy="97200"/>
          </a:xfrm>
          <a:prstGeom prst="line">
            <a:avLst/>
          </a:prstGeom>
          <a:noFill/>
          <a:ln w="9525">
            <a:solidFill>
              <a:srgbClr val="003366"/>
            </a:solidFill>
            <a:round/>
            <a:headEnd/>
            <a:tailEnd/>
          </a:ln>
        </xdr:spPr>
      </xdr:sp>
    </xdr:grpSp>
    <xdr:clientData/>
  </xdr:twoCellAnchor>
  <xdr:twoCellAnchor editAs="oneCell">
    <xdr:from>
      <xdr:col>1</xdr:col>
      <xdr:colOff>9525</xdr:colOff>
      <xdr:row>42</xdr:row>
      <xdr:rowOff>0</xdr:rowOff>
    </xdr:from>
    <xdr:to>
      <xdr:col>6</xdr:col>
      <xdr:colOff>117475</xdr:colOff>
      <xdr:row>43</xdr:row>
      <xdr:rowOff>221615</xdr:rowOff>
    </xdr:to>
    <xdr:pic>
      <xdr:nvPicPr>
        <xdr:cNvPr id="61" name="Bild 1" descr="Une image contenant texte, Police, capture d’écran&#10;&#10;Le contenu généré par l’IA peut être incorrect.">
          <a:extLst>
            <a:ext uri="{FF2B5EF4-FFF2-40B4-BE49-F238E27FC236}">
              <a16:creationId xmlns:a16="http://schemas.microsoft.com/office/drawing/2014/main" id="{EF0D1AE8-8657-743F-BB31-317DC716BD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12915900"/>
          <a:ext cx="2879725" cy="4121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533400</xdr:colOff>
      <xdr:row>41</xdr:row>
      <xdr:rowOff>400050</xdr:rowOff>
    </xdr:from>
    <xdr:to>
      <xdr:col>11</xdr:col>
      <xdr:colOff>793115</xdr:colOff>
      <xdr:row>43</xdr:row>
      <xdr:rowOff>247650</xdr:rowOff>
    </xdr:to>
    <xdr:pic>
      <xdr:nvPicPr>
        <xdr:cNvPr id="62" name="Image 61" descr="Une image contenant Dessin d’enfant, croquis, clipart, illustration&#10;&#10;Le contenu généré par l’IA peut être incorrect.">
          <a:extLst>
            <a:ext uri="{FF2B5EF4-FFF2-40B4-BE49-F238E27FC236}">
              <a16:creationId xmlns:a16="http://schemas.microsoft.com/office/drawing/2014/main" id="{688AEC70-64B8-6743-91FD-998B509A45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7905750" y="12896850"/>
          <a:ext cx="1002665" cy="4572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882013</xdr:colOff>
      <xdr:row>50</xdr:row>
      <xdr:rowOff>115645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6811326" cy="9640645"/>
        </a:xfrm>
        <a:prstGeom prst="rect">
          <a:avLst/>
        </a:prstGeom>
      </xdr:spPr>
    </xdr:pic>
    <xdr:clientData/>
  </xdr:twoCellAnchor>
  <xdr:twoCellAnchor editAs="oneCell">
    <xdr:from>
      <xdr:col>6</xdr:col>
      <xdr:colOff>885825</xdr:colOff>
      <xdr:row>0</xdr:row>
      <xdr:rowOff>0</xdr:rowOff>
    </xdr:from>
    <xdr:to>
      <xdr:col>13</xdr:col>
      <xdr:colOff>767712</xdr:colOff>
      <xdr:row>50</xdr:row>
      <xdr:rowOff>115645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829425" y="0"/>
          <a:ext cx="6816087" cy="964064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30112</xdr:colOff>
      <xdr:row>2</xdr:row>
      <xdr:rowOff>22431</xdr:rowOff>
    </xdr:from>
    <xdr:to>
      <xdr:col>1</xdr:col>
      <xdr:colOff>608091</xdr:colOff>
      <xdr:row>2</xdr:row>
      <xdr:rowOff>598431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07" t="8523" r="8238" b="8807"/>
        <a:stretch/>
      </xdr:blipFill>
      <xdr:spPr>
        <a:xfrm>
          <a:off x="1802991" y="879681"/>
          <a:ext cx="577979" cy="576000"/>
        </a:xfrm>
        <a:prstGeom prst="rect">
          <a:avLst/>
        </a:prstGeom>
      </xdr:spPr>
    </xdr:pic>
    <xdr:clientData/>
  </xdr:twoCellAnchor>
  <xdr:twoCellAnchor>
    <xdr:from>
      <xdr:col>1</xdr:col>
      <xdr:colOff>26730</xdr:colOff>
      <xdr:row>4</xdr:row>
      <xdr:rowOff>22429</xdr:rowOff>
    </xdr:from>
    <xdr:to>
      <xdr:col>1</xdr:col>
      <xdr:colOff>602730</xdr:colOff>
      <xdr:row>4</xdr:row>
      <xdr:rowOff>598429</xdr:rowOff>
    </xdr:to>
    <xdr:pic>
      <xdr:nvPicPr>
        <xdr:cNvPr id="23" name="Grafik 22">
          <a:extLst>
            <a:ext uri="{FF2B5EF4-FFF2-40B4-BE49-F238E27FC236}">
              <a16:creationId xmlns:a16="http://schemas.microsoft.com/office/drawing/2014/main" id="{00000000-0008-0000-0300-00001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94" t="8577" r="8759" b="8577"/>
        <a:stretch/>
      </xdr:blipFill>
      <xdr:spPr>
        <a:xfrm>
          <a:off x="1799609" y="2096421"/>
          <a:ext cx="576000" cy="576000"/>
        </a:xfrm>
        <a:prstGeom prst="rect">
          <a:avLst/>
        </a:prstGeom>
      </xdr:spPr>
    </xdr:pic>
    <xdr:clientData/>
  </xdr:twoCellAnchor>
  <xdr:twoCellAnchor>
    <xdr:from>
      <xdr:col>1</xdr:col>
      <xdr:colOff>35333</xdr:colOff>
      <xdr:row>1</xdr:row>
      <xdr:rowOff>12905</xdr:rowOff>
    </xdr:from>
    <xdr:to>
      <xdr:col>1</xdr:col>
      <xdr:colOff>611333</xdr:colOff>
      <xdr:row>1</xdr:row>
      <xdr:rowOff>588905</xdr:rowOff>
    </xdr:to>
    <xdr:pic>
      <xdr:nvPicPr>
        <xdr:cNvPr id="25" name="go">
          <a:extLst>
            <a:ext uri="{FF2B5EF4-FFF2-40B4-BE49-F238E27FC236}">
              <a16:creationId xmlns:a16="http://schemas.microsoft.com/office/drawing/2014/main" id="{00000000-0008-0000-03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8212" y="261784"/>
          <a:ext cx="576000" cy="576000"/>
        </a:xfrm>
        <a:prstGeom prst="rect">
          <a:avLst/>
        </a:prstGeom>
      </xdr:spPr>
    </xdr:pic>
    <xdr:clientData/>
  </xdr:twoCellAnchor>
  <xdr:twoCellAnchor>
    <xdr:from>
      <xdr:col>1</xdr:col>
      <xdr:colOff>20279</xdr:colOff>
      <xdr:row>3</xdr:row>
      <xdr:rowOff>15978</xdr:rowOff>
    </xdr:from>
    <xdr:to>
      <xdr:col>1</xdr:col>
      <xdr:colOff>604491</xdr:colOff>
      <xdr:row>3</xdr:row>
      <xdr:rowOff>591978</xdr:rowOff>
    </xdr:to>
    <xdr:pic>
      <xdr:nvPicPr>
        <xdr:cNvPr id="27" name="Grafik 26">
          <a:extLst>
            <a:ext uri="{FF2B5EF4-FFF2-40B4-BE49-F238E27FC236}">
              <a16:creationId xmlns:a16="http://schemas.microsoft.com/office/drawing/2014/main" id="{00000000-0008-0000-0300-00001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926" t="8600" r="8095" b="8600"/>
        <a:stretch/>
      </xdr:blipFill>
      <xdr:spPr>
        <a:xfrm>
          <a:off x="1793158" y="1481599"/>
          <a:ext cx="584212" cy="576000"/>
        </a:xfrm>
        <a:prstGeom prst="rect">
          <a:avLst/>
        </a:prstGeom>
      </xdr:spPr>
    </xdr:pic>
    <xdr:clientData/>
  </xdr:twoCellAnchor>
  <xdr:twoCellAnchor>
    <xdr:from>
      <xdr:col>3</xdr:col>
      <xdr:colOff>24274</xdr:colOff>
      <xdr:row>2</xdr:row>
      <xdr:rowOff>29497</xdr:rowOff>
    </xdr:from>
    <xdr:to>
      <xdr:col>3</xdr:col>
      <xdr:colOff>603672</xdr:colOff>
      <xdr:row>2</xdr:row>
      <xdr:rowOff>605497</xdr:rowOff>
    </xdr:to>
    <xdr:pic>
      <xdr:nvPicPr>
        <xdr:cNvPr id="29" name="Grafik 28">
          <a:extLst>
            <a:ext uri="{FF2B5EF4-FFF2-40B4-BE49-F238E27FC236}">
              <a16:creationId xmlns:a16="http://schemas.microsoft.com/office/drawing/2014/main" id="{00000000-0008-0000-0300-00001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716" t="8958" r="8717" b="8958"/>
        <a:stretch/>
      </xdr:blipFill>
      <xdr:spPr>
        <a:xfrm>
          <a:off x="4006339" y="886747"/>
          <a:ext cx="579398" cy="576000"/>
        </a:xfrm>
        <a:prstGeom prst="rect">
          <a:avLst/>
        </a:prstGeom>
      </xdr:spPr>
    </xdr:pic>
    <xdr:clientData/>
  </xdr:twoCellAnchor>
  <xdr:twoCellAnchor>
    <xdr:from>
      <xdr:col>3</xdr:col>
      <xdr:colOff>33185</xdr:colOff>
      <xdr:row>4</xdr:row>
      <xdr:rowOff>26118</xdr:rowOff>
    </xdr:from>
    <xdr:to>
      <xdr:col>3</xdr:col>
      <xdr:colOff>608068</xdr:colOff>
      <xdr:row>4</xdr:row>
      <xdr:rowOff>602118</xdr:rowOff>
    </xdr:to>
    <xdr:pic>
      <xdr:nvPicPr>
        <xdr:cNvPr id="31" name="Grafik 30">
          <a:extLst>
            <a:ext uri="{FF2B5EF4-FFF2-40B4-BE49-F238E27FC236}">
              <a16:creationId xmlns:a16="http://schemas.microsoft.com/office/drawing/2014/main" id="{00000000-0008-0000-0300-00001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00" t="8480" r="8800" b="8960"/>
        <a:stretch/>
      </xdr:blipFill>
      <xdr:spPr>
        <a:xfrm>
          <a:off x="4015250" y="2100110"/>
          <a:ext cx="574883" cy="576000"/>
        </a:xfrm>
        <a:prstGeom prst="rect">
          <a:avLst/>
        </a:prstGeom>
      </xdr:spPr>
    </xdr:pic>
    <xdr:clientData/>
  </xdr:twoCellAnchor>
  <xdr:twoCellAnchor>
    <xdr:from>
      <xdr:col>3</xdr:col>
      <xdr:colOff>17513</xdr:colOff>
      <xdr:row>1</xdr:row>
      <xdr:rowOff>29190</xdr:rowOff>
    </xdr:from>
    <xdr:to>
      <xdr:col>3</xdr:col>
      <xdr:colOff>593513</xdr:colOff>
      <xdr:row>1</xdr:row>
      <xdr:rowOff>605190</xdr:rowOff>
    </xdr:to>
    <xdr:pic>
      <xdr:nvPicPr>
        <xdr:cNvPr id="33" name="standart">
          <a:extLst>
            <a:ext uri="{FF2B5EF4-FFF2-40B4-BE49-F238E27FC236}">
              <a16:creationId xmlns:a16="http://schemas.microsoft.com/office/drawing/2014/main" id="{00000000-0008-0000-03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9578" y="278069"/>
          <a:ext cx="576000" cy="576000"/>
        </a:xfrm>
        <a:prstGeom prst="rect">
          <a:avLst/>
        </a:prstGeom>
      </xdr:spPr>
    </xdr:pic>
    <xdr:clientData/>
  </xdr:twoCellAnchor>
  <xdr:twoCellAnchor>
    <xdr:from>
      <xdr:col>3</xdr:col>
      <xdr:colOff>23351</xdr:colOff>
      <xdr:row>3</xdr:row>
      <xdr:rowOff>27961</xdr:rowOff>
    </xdr:from>
    <xdr:to>
      <xdr:col>3</xdr:col>
      <xdr:colOff>604552</xdr:colOff>
      <xdr:row>3</xdr:row>
      <xdr:rowOff>603961</xdr:rowOff>
    </xdr:to>
    <xdr:pic>
      <xdr:nvPicPr>
        <xdr:cNvPr id="35" name="Grafik 34">
          <a:extLst>
            <a:ext uri="{FF2B5EF4-FFF2-40B4-BE49-F238E27FC236}">
              <a16:creationId xmlns:a16="http://schemas.microsoft.com/office/drawing/2014/main" id="{00000000-0008-0000-0300-00002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225" t="8598" r="8223" b="8598"/>
        <a:stretch/>
      </xdr:blipFill>
      <xdr:spPr>
        <a:xfrm>
          <a:off x="4005416" y="1493582"/>
          <a:ext cx="581201" cy="5760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kloeco-my.sharepoint.com/personal/pascal_pfister_kloeckner_com/Documents/Desktop/Excel-Projekte/BARTEC_BL_08_05-2017_D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estellformular 1"/>
      <sheetName val="Bestellformular 2"/>
      <sheetName val="Mindestabmessungen"/>
    </sheetNames>
    <sheetDataSet>
      <sheetData sheetId="0"/>
      <sheetData sheetId="1"/>
      <sheetData sheetId="2" refreshError="1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2F00FDC6-C760-4A6D-8B05-2FAD7D15E224}" name="Tabelle1" displayName="Tabelle1" ref="A1:A5" totalsRowShown="0" headerRowDxfId="9" dataDxfId="8">
  <autoFilter ref="A1:A5" xr:uid="{2F00FDC6-C760-4A6D-8B05-2FAD7D15E224}"/>
  <tableColumns count="1">
    <tableColumn id="1" xr3:uid="{05378EF9-3D28-4506-99D8-67A2DEA99E47}" name="Verfügbare Muffen" dataDxfId="7"/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Larissa-Design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3.xml"/><Relationship Id="rId3" Type="http://schemas.openxmlformats.org/officeDocument/2006/relationships/vmlDrawing" Target="../drawings/vmlDrawing1.vml"/><Relationship Id="rId7" Type="http://schemas.openxmlformats.org/officeDocument/2006/relationships/image" Target="../media/image2.emf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ontrol" Target="../activeX/activeX2.xml"/><Relationship Id="rId11" Type="http://schemas.openxmlformats.org/officeDocument/2006/relationships/image" Target="../media/image4.emf"/><Relationship Id="rId5" Type="http://schemas.openxmlformats.org/officeDocument/2006/relationships/image" Target="../media/image1.emf"/><Relationship Id="rId10" Type="http://schemas.openxmlformats.org/officeDocument/2006/relationships/control" Target="../activeX/activeX4.xml"/><Relationship Id="rId4" Type="http://schemas.openxmlformats.org/officeDocument/2006/relationships/control" Target="../activeX/activeX1.xml"/><Relationship Id="rId9" Type="http://schemas.openxmlformats.org/officeDocument/2006/relationships/image" Target="../media/image3.emf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7.xml"/><Relationship Id="rId3" Type="http://schemas.openxmlformats.org/officeDocument/2006/relationships/vmlDrawing" Target="../drawings/vmlDrawing2.vml"/><Relationship Id="rId7" Type="http://schemas.openxmlformats.org/officeDocument/2006/relationships/image" Target="../media/image15.emf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6" Type="http://schemas.openxmlformats.org/officeDocument/2006/relationships/control" Target="../activeX/activeX6.xml"/><Relationship Id="rId11" Type="http://schemas.openxmlformats.org/officeDocument/2006/relationships/image" Target="../media/image17.emf"/><Relationship Id="rId5" Type="http://schemas.openxmlformats.org/officeDocument/2006/relationships/image" Target="../media/image14.emf"/><Relationship Id="rId10" Type="http://schemas.openxmlformats.org/officeDocument/2006/relationships/control" Target="../activeX/activeX8.xml"/><Relationship Id="rId4" Type="http://schemas.openxmlformats.org/officeDocument/2006/relationships/control" Target="../activeX/activeX5.xml"/><Relationship Id="rId9" Type="http://schemas.openxmlformats.org/officeDocument/2006/relationships/image" Target="../media/image16.emf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Tabelle4">
    <pageSetUpPr fitToPage="1"/>
  </sheetPr>
  <dimension ref="A1:CM265"/>
  <sheetViews>
    <sheetView showGridLines="0" showZeros="0" tabSelected="1" showOutlineSymbols="0" view="pageBreakPreview" zoomScaleNormal="100" zoomScaleSheetLayoutView="100" workbookViewId="0">
      <selection activeCell="D4" sqref="D4:J4"/>
    </sheetView>
  </sheetViews>
  <sheetFormatPr baseColWidth="10" defaultColWidth="11" defaultRowHeight="15"/>
  <cols>
    <col min="1" max="1" width="0.77734375" style="46" customWidth="1"/>
    <col min="2" max="3" width="6.6640625" style="46" customWidth="1"/>
    <col min="4" max="4" width="5.6640625" style="46" customWidth="1"/>
    <col min="5" max="5" width="8.6640625" style="46" customWidth="1"/>
    <col min="6" max="6" width="4.6640625" style="46" customWidth="1"/>
    <col min="7" max="7" width="5.6640625" style="46" customWidth="1"/>
    <col min="8" max="10" width="6.6640625" style="46" customWidth="1"/>
    <col min="11" max="12" width="9.6640625" style="46" customWidth="1"/>
    <col min="13" max="14" width="8.6640625" style="46" customWidth="1"/>
    <col min="15" max="15" width="9.6640625" style="46" customWidth="1"/>
    <col min="16" max="16" width="10" style="57" customWidth="1"/>
    <col min="17" max="17" width="13.109375" style="57" customWidth="1"/>
    <col min="18" max="18" width="8.6640625" style="57" customWidth="1"/>
    <col min="19" max="19" width="38.109375" style="57" customWidth="1"/>
    <col min="20" max="20" width="25.21875" style="58" customWidth="1"/>
    <col min="21" max="21" width="11" style="58" customWidth="1"/>
    <col min="22" max="22" width="12.44140625" style="58" customWidth="1"/>
    <col min="23" max="23" width="12.77734375" style="58" customWidth="1"/>
    <col min="24" max="27" width="9.44140625" style="58" customWidth="1"/>
    <col min="28" max="28" width="10.6640625" style="58" customWidth="1"/>
    <col min="29" max="29" width="50.6640625" style="58" customWidth="1"/>
    <col min="30" max="31" width="10.6640625" style="58" hidden="1" customWidth="1"/>
    <col min="32" max="32" width="10.6640625" style="57" hidden="1" customWidth="1"/>
    <col min="33" max="41" width="10.6640625" style="58" hidden="1" customWidth="1"/>
    <col min="42" max="44" width="10.6640625" style="59" hidden="1" customWidth="1"/>
    <col min="45" max="45" width="18.109375" style="59" hidden="1" customWidth="1"/>
    <col min="46" max="67" width="10.6640625" style="59" hidden="1" customWidth="1"/>
    <col min="68" max="69" width="11" style="59" hidden="1" customWidth="1"/>
    <col min="70" max="70" width="18.33203125" style="59" hidden="1" customWidth="1"/>
    <col min="71" max="81" width="4.6640625" style="59" hidden="1" customWidth="1"/>
    <col min="82" max="83" width="4.6640625" style="60" hidden="1" customWidth="1"/>
    <col min="84" max="84" width="2.6640625" style="60" hidden="1" customWidth="1"/>
    <col min="85" max="85" width="4.6640625" style="60" hidden="1" customWidth="1"/>
    <col min="86" max="86" width="5.6640625" style="60" hidden="1" customWidth="1"/>
    <col min="87" max="89" width="11" style="60" hidden="1" customWidth="1"/>
    <col min="90" max="91" width="11" style="46" hidden="1" customWidth="1"/>
    <col min="92" max="94" width="11" style="46" customWidth="1"/>
    <col min="95" max="16384" width="11" style="46"/>
  </cols>
  <sheetData>
    <row r="1" spans="2:89" s="9" customFormat="1" ht="21.75">
      <c r="B1" s="17" t="s">
        <v>0</v>
      </c>
      <c r="C1" s="18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2"/>
      <c r="Q1" s="2"/>
      <c r="R1" s="2"/>
      <c r="S1" s="2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2"/>
      <c r="AG1" s="3"/>
      <c r="AH1" s="3"/>
      <c r="AI1" s="3"/>
      <c r="AJ1" s="3"/>
      <c r="AK1" s="3"/>
      <c r="AL1" s="3"/>
      <c r="AM1" s="3"/>
      <c r="AN1" s="3"/>
      <c r="AO1" s="3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2"/>
      <c r="BB1" s="12"/>
      <c r="BC1" s="12"/>
      <c r="BD1" s="12"/>
      <c r="BE1" s="12"/>
      <c r="BF1" s="12"/>
      <c r="BG1" s="12"/>
      <c r="BH1" s="12"/>
      <c r="BI1" s="113" t="s">
        <v>1</v>
      </c>
      <c r="BJ1" s="12"/>
      <c r="BK1" s="12"/>
      <c r="BL1" s="12"/>
      <c r="BM1" s="12"/>
      <c r="BN1" s="154">
        <f t="shared" ref="BN1:BN14" si="0">IF(V209="",0,V209)</f>
        <v>12</v>
      </c>
      <c r="BO1" s="154">
        <f t="array" ref="BO1">IF(ROW()&gt;SUM(N(BN$1:BN$14&lt;&gt;0)),"",INDEX(BN$1:BN$14,SMALL(IF(BN$1:BN$14&lt;&gt;0,ROW($1:$14)),ROW())))</f>
        <v>12</v>
      </c>
      <c r="BP1" s="12"/>
      <c r="BQ1" s="12"/>
      <c r="BR1" s="12"/>
      <c r="BS1" s="12"/>
      <c r="BT1" s="12"/>
      <c r="BU1" s="12"/>
      <c r="BV1" s="12"/>
      <c r="BW1" s="12"/>
      <c r="BX1" s="12"/>
      <c r="BY1" s="12"/>
      <c r="BZ1" s="12"/>
      <c r="CA1" s="12"/>
      <c r="CB1" s="12"/>
      <c r="CC1" s="12"/>
      <c r="CD1" s="19"/>
      <c r="CE1" s="19"/>
      <c r="CF1" s="19"/>
      <c r="CG1" s="19"/>
      <c r="CH1" s="19"/>
      <c r="CI1" s="19"/>
      <c r="CJ1" s="19"/>
      <c r="CK1" s="19"/>
    </row>
    <row r="2" spans="2:89" s="9" customFormat="1" ht="20.25">
      <c r="B2" s="17" t="s">
        <v>2</v>
      </c>
      <c r="C2" s="18"/>
      <c r="D2" s="7"/>
      <c r="E2" s="7"/>
      <c r="F2" s="7"/>
      <c r="G2" s="20"/>
      <c r="H2" s="20"/>
      <c r="I2" s="20"/>
      <c r="J2" s="20"/>
      <c r="K2" s="20"/>
      <c r="L2" s="20"/>
      <c r="M2" s="7"/>
      <c r="N2" s="7"/>
      <c r="O2" s="7"/>
      <c r="P2" s="2"/>
      <c r="Q2" s="2"/>
      <c r="R2" s="2"/>
      <c r="S2" s="2"/>
      <c r="T2" s="14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2"/>
      <c r="AG2" s="3"/>
      <c r="AH2" s="3"/>
      <c r="AI2" s="3"/>
      <c r="AJ2" s="3"/>
      <c r="AK2" s="3"/>
      <c r="AL2" s="3"/>
      <c r="AM2" s="3"/>
      <c r="AN2" s="3"/>
      <c r="AO2" s="3"/>
      <c r="AP2" s="12"/>
      <c r="AQ2" s="12"/>
      <c r="AR2" s="12"/>
      <c r="AS2" s="12"/>
      <c r="AT2" s="12"/>
      <c r="AU2" s="12"/>
      <c r="AV2" s="12"/>
      <c r="AW2" s="12"/>
      <c r="AX2" s="12"/>
      <c r="AY2" s="12"/>
      <c r="AZ2" s="12"/>
      <c r="BA2" s="12"/>
      <c r="BB2" s="12"/>
      <c r="BC2" s="12"/>
      <c r="BD2" s="12"/>
      <c r="BE2" s="12"/>
      <c r="BF2" s="12"/>
      <c r="BG2" s="12"/>
      <c r="BH2" s="12"/>
      <c r="BI2" s="2" t="s">
        <v>3</v>
      </c>
      <c r="BJ2" s="12"/>
      <c r="BK2" s="12"/>
      <c r="BL2" s="12"/>
      <c r="BM2" s="12"/>
      <c r="BN2" s="155">
        <f t="shared" si="0"/>
        <v>14</v>
      </c>
      <c r="BO2" s="155">
        <f t="array" ref="BO2">IF(ROW()&gt;SUM(N(BN$1:BN$14&lt;&gt;0)),"",INDEX(BN$1:BN$14,SMALL(IF(BN$1:BN$14&lt;&gt;0,ROW($1:$14)),ROW())))</f>
        <v>14</v>
      </c>
      <c r="BP2" s="12"/>
      <c r="BQ2" s="12"/>
      <c r="BR2" s="323" t="s">
        <v>4</v>
      </c>
      <c r="BS2" s="324"/>
      <c r="BT2" s="324"/>
      <c r="BU2" s="324"/>
      <c r="BV2" s="324"/>
      <c r="BW2" s="324"/>
      <c r="BX2" s="324"/>
      <c r="BY2" s="324"/>
      <c r="BZ2" s="324"/>
      <c r="CA2" s="325"/>
      <c r="CB2" s="325"/>
      <c r="CC2" s="325"/>
      <c r="CD2" s="325"/>
      <c r="CE2" s="325"/>
      <c r="CF2" s="325"/>
      <c r="CG2" s="325"/>
      <c r="CH2" s="325"/>
      <c r="CI2" s="325"/>
      <c r="CJ2" s="325"/>
      <c r="CK2" s="19"/>
    </row>
    <row r="3" spans="2:89" s="9" customFormat="1" ht="18.75" thickBot="1">
      <c r="B3" s="21"/>
      <c r="C3" s="21"/>
      <c r="D3" s="21"/>
      <c r="E3" s="21"/>
      <c r="F3" s="21"/>
      <c r="G3" s="21"/>
      <c r="H3" s="21"/>
      <c r="I3" s="21"/>
      <c r="J3" s="21"/>
      <c r="K3" s="7"/>
      <c r="L3" s="21"/>
      <c r="M3" s="21"/>
      <c r="N3" s="21"/>
      <c r="O3" s="21"/>
      <c r="P3" s="2"/>
      <c r="Q3" s="3"/>
      <c r="R3" s="2"/>
      <c r="S3" s="3"/>
      <c r="T3" s="16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2"/>
      <c r="AG3" s="3"/>
      <c r="AH3" s="3"/>
      <c r="AI3" s="3"/>
      <c r="AJ3" s="3"/>
      <c r="AK3" s="3"/>
      <c r="AL3" s="3"/>
      <c r="AM3" s="3"/>
      <c r="AN3" s="3"/>
      <c r="AO3" s="3"/>
      <c r="AP3" s="3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  <c r="BB3" s="12"/>
      <c r="BC3" s="12"/>
      <c r="BD3" s="12"/>
      <c r="BE3" s="12"/>
      <c r="BF3" s="12"/>
      <c r="BG3" s="12"/>
      <c r="BH3" s="12"/>
      <c r="BI3" s="12"/>
      <c r="BJ3" s="12"/>
      <c r="BK3" s="12"/>
      <c r="BL3" s="12"/>
      <c r="BM3" s="12"/>
      <c r="BN3" s="155">
        <f t="shared" si="0"/>
        <v>16</v>
      </c>
      <c r="BO3" s="155">
        <f t="array" ref="BO3">IF(ROW()&gt;SUM(N(BN$1:BN$14&lt;&gt;0)),"",INDEX(BN$1:BN$14,SMALL(IF(BN$1:BN$14&lt;&gt;0,ROW($1:$14)),ROW())))</f>
        <v>16</v>
      </c>
      <c r="BP3" s="12"/>
      <c r="BQ3" s="12"/>
      <c r="BR3" s="325"/>
      <c r="BS3" s="325"/>
      <c r="BT3" s="325"/>
      <c r="BU3" s="325"/>
      <c r="BV3" s="325"/>
      <c r="BW3" s="325"/>
      <c r="BX3" s="325"/>
      <c r="BY3" s="325"/>
      <c r="BZ3" s="325"/>
      <c r="CA3" s="325"/>
      <c r="CB3" s="325"/>
      <c r="CC3" s="325"/>
      <c r="CD3" s="325"/>
      <c r="CE3" s="325"/>
      <c r="CF3" s="325"/>
      <c r="CG3" s="325"/>
      <c r="CH3" s="325"/>
      <c r="CI3" s="325"/>
      <c r="CJ3" s="325"/>
      <c r="CK3" s="19"/>
    </row>
    <row r="4" spans="2:89" s="9" customFormat="1" ht="14.25" customHeight="1">
      <c r="B4" s="169" t="s">
        <v>5</v>
      </c>
      <c r="C4" s="6"/>
      <c r="D4" s="435"/>
      <c r="E4" s="435"/>
      <c r="F4" s="435"/>
      <c r="G4" s="435"/>
      <c r="H4" s="435"/>
      <c r="I4" s="435"/>
      <c r="J4" s="435"/>
      <c r="K4" s="40"/>
      <c r="L4" s="41" t="s">
        <v>6</v>
      </c>
      <c r="M4" s="181"/>
      <c r="N4" s="182"/>
      <c r="O4" s="180" t="s">
        <v>7</v>
      </c>
      <c r="P4" s="2"/>
      <c r="R4" s="2"/>
      <c r="S4" s="2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2"/>
      <c r="AG4" s="3"/>
      <c r="AH4" s="3"/>
      <c r="AI4" s="3"/>
      <c r="AJ4" s="3"/>
      <c r="AK4" s="3"/>
      <c r="AL4" s="3"/>
      <c r="AM4" s="3"/>
      <c r="AN4" s="3"/>
      <c r="AO4" s="3"/>
      <c r="AP4" s="3"/>
      <c r="AQ4" s="12"/>
      <c r="AR4" s="12"/>
      <c r="AS4" s="12"/>
      <c r="AT4" s="12"/>
      <c r="AU4" s="12"/>
      <c r="AV4" s="12"/>
      <c r="AW4" s="12"/>
      <c r="AX4" s="12"/>
      <c r="AY4" s="12"/>
      <c r="AZ4" s="12"/>
      <c r="BA4" s="12"/>
      <c r="BB4" s="12"/>
      <c r="BC4" s="12"/>
      <c r="BD4" s="12"/>
      <c r="BE4" s="12"/>
      <c r="BF4" s="12"/>
      <c r="BG4" s="12"/>
      <c r="BH4" s="12"/>
      <c r="BI4" s="113" t="s">
        <v>8</v>
      </c>
      <c r="BJ4" s="12"/>
      <c r="BK4" s="296" t="str">
        <f>B17</f>
        <v>B500 B</v>
      </c>
      <c r="BL4" s="12"/>
      <c r="BM4" s="12"/>
      <c r="BN4" s="155">
        <f t="shared" si="0"/>
        <v>18</v>
      </c>
      <c r="BO4" s="155">
        <f t="array" ref="BO4">IF(ROW()&gt;SUM(N(BN$1:BN$14&lt;&gt;0)),"",INDEX(BN$1:BN$14,SMALL(IF(BN$1:BN$14&lt;&gt;0,ROW($1:$14)),ROW())))</f>
        <v>18</v>
      </c>
      <c r="BP4" s="12"/>
      <c r="BQ4" s="12"/>
      <c r="BR4" s="325"/>
      <c r="BS4" s="326" t="s">
        <v>9</v>
      </c>
      <c r="BT4" s="326" t="s">
        <v>10</v>
      </c>
      <c r="BU4" s="326" t="s">
        <v>11</v>
      </c>
      <c r="BV4" s="326" t="s">
        <v>12</v>
      </c>
      <c r="BW4" s="326" t="s">
        <v>13</v>
      </c>
      <c r="BX4" s="326" t="s">
        <v>14</v>
      </c>
      <c r="BY4" s="326" t="s">
        <v>15</v>
      </c>
      <c r="BZ4" s="326" t="s">
        <v>16</v>
      </c>
      <c r="CA4" s="326" t="s">
        <v>17</v>
      </c>
      <c r="CB4" s="326" t="s">
        <v>18</v>
      </c>
      <c r="CC4" s="326" t="s">
        <v>19</v>
      </c>
      <c r="CD4" s="326" t="s">
        <v>20</v>
      </c>
      <c r="CE4" s="326"/>
      <c r="CF4" s="325"/>
      <c r="CG4" s="325"/>
      <c r="CJ4" s="325"/>
      <c r="CK4" s="19"/>
    </row>
    <row r="5" spans="2:89" s="9" customFormat="1" ht="14.25" customHeight="1">
      <c r="B5" s="42"/>
      <c r="C5" s="7"/>
      <c r="D5" s="436"/>
      <c r="E5" s="436"/>
      <c r="F5" s="436"/>
      <c r="G5" s="436"/>
      <c r="H5" s="436"/>
      <c r="I5" s="436"/>
      <c r="J5" s="436"/>
      <c r="K5" s="40"/>
      <c r="L5" s="43"/>
      <c r="M5" s="40"/>
      <c r="N5" s="380"/>
      <c r="O5" s="40"/>
      <c r="P5" s="2"/>
      <c r="Q5" s="11" t="s">
        <v>21</v>
      </c>
      <c r="R5" s="2"/>
      <c r="S5" s="2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2"/>
      <c r="AG5" s="3"/>
      <c r="AH5" s="3"/>
      <c r="AI5" s="3"/>
      <c r="AJ5" s="3"/>
      <c r="AK5" s="3"/>
      <c r="AL5" s="3"/>
      <c r="AM5" s="3"/>
      <c r="AN5" s="3"/>
      <c r="AO5" s="3"/>
      <c r="AP5" s="3"/>
      <c r="AQ5" s="12"/>
      <c r="AR5" s="12"/>
      <c r="AS5" s="12"/>
      <c r="AT5" s="12"/>
      <c r="AU5" s="12"/>
      <c r="AV5" s="12"/>
      <c r="AW5" s="12"/>
      <c r="AX5" s="12"/>
      <c r="AY5" s="12"/>
      <c r="AZ5" s="12"/>
      <c r="BA5" s="12"/>
      <c r="BB5" s="12"/>
      <c r="BC5" s="12"/>
      <c r="BD5" s="12"/>
      <c r="BE5" s="12"/>
      <c r="BF5" s="12"/>
      <c r="BG5" s="12"/>
      <c r="BH5" s="12"/>
      <c r="BI5" s="113"/>
      <c r="BJ5" s="12"/>
      <c r="BK5" s="160"/>
      <c r="BL5" s="12"/>
      <c r="BM5" s="12"/>
      <c r="BN5" s="155">
        <f t="shared" si="0"/>
        <v>20</v>
      </c>
      <c r="BO5" s="155">
        <f t="array" ref="BO5">IF(ROW()&gt;SUM(N(BN$1:BN$14&lt;&gt;0)),"",INDEX(BN$1:BN$14,SMALL(IF(BN$1:BN$14&lt;&gt;0,ROW($1:$14)),ROW())))</f>
        <v>20</v>
      </c>
      <c r="BP5" s="12"/>
      <c r="BQ5" s="12"/>
      <c r="BR5" s="327" t="s">
        <v>22</v>
      </c>
      <c r="BS5" s="328" t="s">
        <v>23</v>
      </c>
      <c r="BT5" s="328" t="s">
        <v>23</v>
      </c>
      <c r="BU5" s="328" t="s">
        <v>23</v>
      </c>
      <c r="BV5" s="328" t="s">
        <v>23</v>
      </c>
      <c r="BW5" s="328" t="s">
        <v>23</v>
      </c>
      <c r="BX5" s="328" t="s">
        <v>23</v>
      </c>
      <c r="BY5" s="328" t="s">
        <v>23</v>
      </c>
      <c r="BZ5" s="328" t="s">
        <v>23</v>
      </c>
      <c r="CA5" s="328" t="s">
        <v>23</v>
      </c>
      <c r="CB5" s="328" t="s">
        <v>23</v>
      </c>
      <c r="CC5" s="328" t="s">
        <v>23</v>
      </c>
      <c r="CD5" s="328" t="s">
        <v>23</v>
      </c>
      <c r="CE5" s="329"/>
      <c r="CF5" s="325"/>
      <c r="CG5" s="325"/>
      <c r="CJ5" s="325"/>
      <c r="CK5" s="19"/>
    </row>
    <row r="6" spans="2:89" s="9" customFormat="1" ht="17.25" customHeight="1">
      <c r="B6" s="381"/>
      <c r="C6" s="382"/>
      <c r="D6" s="437"/>
      <c r="E6" s="437"/>
      <c r="F6" s="437"/>
      <c r="G6" s="437"/>
      <c r="H6" s="437"/>
      <c r="I6" s="437"/>
      <c r="J6" s="437"/>
      <c r="K6" s="40"/>
      <c r="L6" s="440"/>
      <c r="M6" s="440"/>
      <c r="N6" s="441"/>
      <c r="O6" s="384" t="s">
        <v>24</v>
      </c>
      <c r="P6" s="2"/>
      <c r="Q6" s="13" t="s">
        <v>25</v>
      </c>
      <c r="R6" s="2"/>
      <c r="S6" s="2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2"/>
      <c r="AG6" s="3"/>
      <c r="AH6" s="3"/>
      <c r="AI6" s="3"/>
      <c r="AJ6" s="3"/>
      <c r="AK6" s="3"/>
      <c r="AL6" s="3"/>
      <c r="AM6" s="3"/>
      <c r="AN6" s="3"/>
      <c r="AO6" s="3"/>
      <c r="AP6" s="3"/>
      <c r="AQ6" s="12"/>
      <c r="AR6" s="12"/>
      <c r="AS6" s="12"/>
      <c r="AT6" s="12"/>
      <c r="AU6" s="12"/>
      <c r="AV6" s="12"/>
      <c r="AW6" s="12"/>
      <c r="AX6" s="12"/>
      <c r="AY6" s="12"/>
      <c r="AZ6" s="12"/>
      <c r="BA6" s="12"/>
      <c r="BB6" s="12"/>
      <c r="BC6" s="12"/>
      <c r="BD6" s="12"/>
      <c r="BE6" s="12"/>
      <c r="BF6" s="12"/>
      <c r="BG6" s="12"/>
      <c r="BH6" s="12"/>
      <c r="BI6" s="113" t="s">
        <v>26</v>
      </c>
      <c r="BJ6" s="12"/>
      <c r="BK6" s="296" t="str">
        <f>G17</f>
        <v>STANDARD</v>
      </c>
      <c r="BL6" s="12"/>
      <c r="BM6" s="12"/>
      <c r="BN6" s="155">
        <f t="shared" si="0"/>
        <v>22</v>
      </c>
      <c r="BO6" s="155">
        <f t="array" ref="BO6">IF(ROW()&gt;SUM(N(BN$1:BN$14&lt;&gt;0)),"",INDEX(BN$1:BN$14,SMALL(IF(BN$1:BN$14&lt;&gt;0,ROW($1:$14)),ROW())))</f>
        <v>22</v>
      </c>
      <c r="BP6" s="12"/>
      <c r="BQ6" s="12"/>
      <c r="BR6" s="327" t="s">
        <v>27</v>
      </c>
      <c r="BS6" s="328" t="s">
        <v>23</v>
      </c>
      <c r="BT6" s="328" t="s">
        <v>23</v>
      </c>
      <c r="BU6" s="330" t="s">
        <v>23</v>
      </c>
      <c r="BV6" s="330" t="s">
        <v>23</v>
      </c>
      <c r="BW6" s="328" t="s">
        <v>23</v>
      </c>
      <c r="BX6" s="328" t="s">
        <v>23</v>
      </c>
      <c r="BY6" s="330" t="s">
        <v>23</v>
      </c>
      <c r="BZ6" s="328" t="s">
        <v>23</v>
      </c>
      <c r="CA6" s="330" t="s">
        <v>23</v>
      </c>
      <c r="CB6" s="328" t="s">
        <v>23</v>
      </c>
      <c r="CC6" s="328" t="s">
        <v>23</v>
      </c>
      <c r="CD6" s="328" t="s">
        <v>23</v>
      </c>
      <c r="CE6" s="329"/>
      <c r="CF6" s="332" t="s">
        <v>23</v>
      </c>
      <c r="CG6" s="333" t="s">
        <v>28</v>
      </c>
      <c r="CJ6" s="325"/>
      <c r="CK6" s="19"/>
    </row>
    <row r="7" spans="2:89" s="9" customFormat="1" ht="19.5" customHeight="1">
      <c r="B7" s="170" t="s">
        <v>29</v>
      </c>
      <c r="C7" s="8"/>
      <c r="D7" s="446"/>
      <c r="E7" s="446"/>
      <c r="F7" s="446"/>
      <c r="G7" s="446"/>
      <c r="H7" s="446"/>
      <c r="I7" s="446"/>
      <c r="J7" s="446"/>
      <c r="K7" s="40"/>
      <c r="L7" s="42" t="s">
        <v>30</v>
      </c>
      <c r="M7" s="456"/>
      <c r="N7" s="456"/>
      <c r="O7" s="456"/>
      <c r="P7" s="2"/>
      <c r="Q7" s="13" t="s">
        <v>31</v>
      </c>
      <c r="R7" s="2"/>
      <c r="S7" s="2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2"/>
      <c r="AG7" s="3"/>
      <c r="AH7" s="3"/>
      <c r="AI7" s="3"/>
      <c r="AJ7" s="3"/>
      <c r="AK7" s="3"/>
      <c r="AL7" s="3"/>
      <c r="AM7" s="3"/>
      <c r="AN7" s="3"/>
      <c r="AO7" s="3"/>
      <c r="AP7" s="3"/>
      <c r="AQ7" s="12"/>
      <c r="AR7" s="12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/>
      <c r="BM7" s="12"/>
      <c r="BN7" s="155">
        <f t="shared" si="0"/>
        <v>0</v>
      </c>
      <c r="BO7" s="155">
        <f t="array" ref="BO7">IF(ROW()&gt;SUM(N(BN$1:BN$14&lt;&gt;0)),"",INDEX(BN$1:BN$14,SMALL(IF(BN$1:BN$14&lt;&gt;0,ROW($1:$14)),ROW())))</f>
        <v>26</v>
      </c>
      <c r="BP7" s="12"/>
      <c r="BR7" s="327" t="s">
        <v>32</v>
      </c>
      <c r="BS7" s="328" t="s">
        <v>23</v>
      </c>
      <c r="BT7" s="328" t="s">
        <v>23</v>
      </c>
      <c r="BU7" s="330" t="s">
        <v>23</v>
      </c>
      <c r="BV7" s="331" t="s">
        <v>23</v>
      </c>
      <c r="BW7" s="328" t="s">
        <v>23</v>
      </c>
      <c r="BX7" s="328" t="s">
        <v>23</v>
      </c>
      <c r="BY7" s="328" t="s">
        <v>23</v>
      </c>
      <c r="BZ7" s="330" t="s">
        <v>23</v>
      </c>
      <c r="CA7" s="331" t="s">
        <v>23</v>
      </c>
      <c r="CB7" s="330" t="s">
        <v>23</v>
      </c>
      <c r="CC7" s="328" t="s">
        <v>23</v>
      </c>
      <c r="CD7" s="328" t="s">
        <v>23</v>
      </c>
      <c r="CE7" s="329"/>
      <c r="CF7" s="334" t="s">
        <v>23</v>
      </c>
      <c r="CG7" s="333" t="s">
        <v>33</v>
      </c>
      <c r="CJ7" s="325"/>
      <c r="CK7" s="19"/>
    </row>
    <row r="8" spans="2:89" s="9" customFormat="1" ht="16.5" customHeight="1">
      <c r="B8" s="91" t="s">
        <v>34</v>
      </c>
      <c r="C8" s="8"/>
      <c r="D8" s="446"/>
      <c r="E8" s="446"/>
      <c r="F8" s="446"/>
      <c r="G8" s="446"/>
      <c r="H8" s="446"/>
      <c r="I8" s="446"/>
      <c r="J8" s="446"/>
      <c r="K8" s="29"/>
      <c r="L8" s="385"/>
      <c r="M8" s="440"/>
      <c r="N8" s="440"/>
      <c r="O8" s="440"/>
      <c r="P8" s="2"/>
      <c r="Q8" s="13" t="s">
        <v>35</v>
      </c>
      <c r="Y8" s="3"/>
      <c r="Z8" s="3"/>
      <c r="AA8" s="3"/>
      <c r="AB8" s="3"/>
      <c r="AC8" s="3"/>
      <c r="AD8" s="3"/>
      <c r="AE8" s="3"/>
      <c r="AF8" s="2"/>
      <c r="AG8" s="3"/>
      <c r="AH8" s="3"/>
      <c r="AI8" s="3"/>
      <c r="AJ8" s="3"/>
      <c r="AK8" s="3"/>
      <c r="AL8" s="3"/>
      <c r="AM8" s="3"/>
      <c r="AN8" s="3"/>
      <c r="AO8" s="3"/>
      <c r="AP8" s="3"/>
      <c r="AQ8" s="12"/>
      <c r="AR8" s="12"/>
      <c r="AS8" s="12"/>
      <c r="AT8" s="12"/>
      <c r="AU8" s="12"/>
      <c r="AV8" s="12"/>
      <c r="AW8" s="12"/>
      <c r="AX8" s="12"/>
      <c r="AY8" s="12"/>
      <c r="AZ8" s="12"/>
      <c r="BA8" s="12"/>
      <c r="BB8" s="12"/>
      <c r="BC8" s="12"/>
      <c r="BD8" s="12"/>
      <c r="BE8" s="12"/>
      <c r="BF8" s="12"/>
      <c r="BG8" s="12"/>
      <c r="BH8" s="12"/>
      <c r="BI8" s="12"/>
      <c r="BJ8" s="12"/>
      <c r="BK8" s="12"/>
      <c r="BL8" s="12"/>
      <c r="BM8" s="12"/>
      <c r="BN8" s="155">
        <f t="shared" si="0"/>
        <v>26</v>
      </c>
      <c r="BO8" s="155">
        <f t="array" ref="BO8">IF(ROW()&gt;SUM(N(BN$1:BN$14&lt;&gt;0)),"",INDEX(BN$1:BN$14,SMALL(IF(BN$1:BN$14&lt;&gt;0,ROW($1:$14)),ROW())))</f>
        <v>30</v>
      </c>
      <c r="BP8" s="12"/>
      <c r="BR8" s="327" t="s">
        <v>36</v>
      </c>
      <c r="BS8" s="328" t="s">
        <v>23</v>
      </c>
      <c r="BT8" s="328" t="s">
        <v>23</v>
      </c>
      <c r="BU8" s="330" t="s">
        <v>23</v>
      </c>
      <c r="BV8" s="330" t="s">
        <v>23</v>
      </c>
      <c r="BW8" s="328" t="s">
        <v>23</v>
      </c>
      <c r="BX8" s="328" t="s">
        <v>23</v>
      </c>
      <c r="BY8" s="330" t="s">
        <v>23</v>
      </c>
      <c r="BZ8" s="330" t="s">
        <v>23</v>
      </c>
      <c r="CA8" s="331" t="s">
        <v>23</v>
      </c>
      <c r="CB8" s="330" t="s">
        <v>23</v>
      </c>
      <c r="CC8" s="328" t="s">
        <v>23</v>
      </c>
      <c r="CD8" s="328" t="s">
        <v>23</v>
      </c>
      <c r="CE8" s="329"/>
      <c r="CF8" s="335" t="s">
        <v>23</v>
      </c>
      <c r="CG8" s="333" t="s">
        <v>37</v>
      </c>
      <c r="CJ8" s="325"/>
      <c r="CK8" s="19"/>
    </row>
    <row r="9" spans="2:89" s="9" customFormat="1">
      <c r="B9" s="42" t="s">
        <v>38</v>
      </c>
      <c r="C9" s="386"/>
      <c r="D9" s="436"/>
      <c r="E9" s="436"/>
      <c r="F9" s="436"/>
      <c r="G9" s="436"/>
      <c r="H9" s="436"/>
      <c r="I9" s="436"/>
      <c r="J9" s="436"/>
      <c r="K9" s="29"/>
      <c r="L9" s="387" t="s">
        <v>39</v>
      </c>
      <c r="M9" s="44"/>
      <c r="N9" s="45" t="s">
        <v>40</v>
      </c>
      <c r="O9" s="42" t="s">
        <v>41</v>
      </c>
      <c r="P9" s="2"/>
      <c r="Y9" s="3"/>
      <c r="Z9" s="3"/>
      <c r="AA9" s="3"/>
      <c r="AB9" s="3"/>
      <c r="AC9" s="3"/>
      <c r="AD9" s="3"/>
      <c r="AE9" s="3"/>
      <c r="AF9" s="2"/>
      <c r="AG9" s="3"/>
      <c r="AH9" s="3"/>
      <c r="AI9" s="3"/>
      <c r="AJ9" s="3"/>
      <c r="AK9" s="3"/>
      <c r="AL9" s="3"/>
      <c r="AM9" s="3"/>
      <c r="AN9" s="3"/>
      <c r="AO9" s="3"/>
      <c r="AP9" s="3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55">
        <f t="shared" si="0"/>
        <v>0</v>
      </c>
      <c r="BO9" s="155">
        <f t="array" ref="BO9">IF(ROW()&gt;SUM(N(BN$1:BN$14&lt;&gt;0)),"",INDEX(BN$1:BN$14,SMALL(IF(BN$1:BN$14&lt;&gt;0,ROW($1:$14)),ROW())))</f>
        <v>34</v>
      </c>
      <c r="BP9" s="12"/>
      <c r="CE9" s="188"/>
      <c r="CF9" s="188"/>
      <c r="CG9" s="188"/>
      <c r="CH9" s="188"/>
      <c r="CI9" s="188"/>
      <c r="CJ9" s="188"/>
      <c r="CK9" s="19"/>
    </row>
    <row r="10" spans="2:89" s="9" customFormat="1" ht="18" customHeight="1">
      <c r="B10" s="381"/>
      <c r="C10" s="382"/>
      <c r="D10" s="437"/>
      <c r="E10" s="437"/>
      <c r="F10" s="437"/>
      <c r="G10" s="437"/>
      <c r="H10" s="437"/>
      <c r="I10" s="437"/>
      <c r="J10" s="437"/>
      <c r="K10" s="40"/>
      <c r="L10" s="452"/>
      <c r="M10" s="453"/>
      <c r="N10" s="278"/>
      <c r="O10" s="383"/>
      <c r="P10" s="2"/>
      <c r="Q10" s="39" t="s">
        <v>42</v>
      </c>
      <c r="Y10" s="3"/>
      <c r="Z10" s="3"/>
      <c r="AA10" s="3"/>
      <c r="AB10" s="3"/>
      <c r="AC10" s="3"/>
      <c r="AD10" s="3"/>
      <c r="AE10" s="3"/>
      <c r="AF10" s="2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12"/>
      <c r="AR10" s="12"/>
      <c r="AS10" s="12"/>
      <c r="AT10" s="12"/>
      <c r="AU10" s="12"/>
      <c r="AV10" s="12"/>
      <c r="AW10" s="12"/>
      <c r="AX10" s="12"/>
      <c r="AY10" s="12"/>
      <c r="AZ10" s="12"/>
      <c r="BA10" s="12"/>
      <c r="BB10" s="12"/>
      <c r="BC10" s="12"/>
      <c r="BD10" s="12"/>
      <c r="BE10" s="12"/>
      <c r="BF10" s="12"/>
      <c r="BG10" s="12"/>
      <c r="BH10" s="12"/>
      <c r="BI10" s="12"/>
      <c r="BJ10" s="12"/>
      <c r="BK10" s="12"/>
      <c r="BL10" s="12"/>
      <c r="BM10" s="12"/>
      <c r="BN10" s="155">
        <f t="shared" si="0"/>
        <v>30</v>
      </c>
      <c r="BO10" s="155">
        <f t="array" ref="BO10">IF(ROW()&gt;SUM(N(BN$1:BN$14&lt;&gt;0)),"",INDEX(BN$1:BN$14,SMALL(IF(BN$1:BN$14&lt;&gt;0,ROW($1:$14)),ROW())))</f>
        <v>40</v>
      </c>
      <c r="BP10" s="12"/>
      <c r="BR10" s="12"/>
      <c r="BS10" s="12"/>
      <c r="BT10" s="12"/>
      <c r="BU10" s="12"/>
      <c r="BV10" s="12"/>
      <c r="BW10" s="12"/>
      <c r="BX10" s="12"/>
      <c r="BY10" s="12"/>
      <c r="BZ10" s="12"/>
      <c r="CA10" s="12"/>
      <c r="CB10" s="12"/>
      <c r="CC10" s="12"/>
      <c r="CD10" s="19"/>
      <c r="CE10" s="19"/>
      <c r="CF10" s="19"/>
      <c r="CG10" s="19"/>
      <c r="CH10" s="19"/>
      <c r="CI10" s="19"/>
      <c r="CJ10" s="19"/>
      <c r="CK10" s="19"/>
    </row>
    <row r="11" spans="2:89" s="9" customFormat="1" ht="15" customHeight="1">
      <c r="B11" s="169" t="s">
        <v>43</v>
      </c>
      <c r="C11" s="386"/>
      <c r="D11" s="436"/>
      <c r="E11" s="436"/>
      <c r="F11" s="436"/>
      <c r="G11" s="436"/>
      <c r="H11" s="436"/>
      <c r="I11" s="436"/>
      <c r="J11" s="436"/>
      <c r="K11" s="29"/>
      <c r="L11" s="387" t="s">
        <v>44</v>
      </c>
      <c r="M11" s="454"/>
      <c r="N11" s="454"/>
      <c r="O11" s="454"/>
      <c r="P11" s="2"/>
      <c r="Y11" s="3"/>
      <c r="Z11" s="3"/>
      <c r="AA11" s="3"/>
      <c r="AB11" s="3"/>
      <c r="AC11" s="3"/>
      <c r="AD11" s="3"/>
      <c r="AE11" s="3"/>
      <c r="AF11" s="2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55">
        <f t="shared" si="0"/>
        <v>0</v>
      </c>
      <c r="BO11" s="155" t="str">
        <f t="array" ref="BO11">IF(ROW()&gt;SUM(N(BN$1:BN$14&lt;&gt;0)),"",INDEX(BN$1:BN$14,SMALL(IF(BN$1:BN$14&lt;&gt;0,ROW($1:$14)),ROW())))</f>
        <v/>
      </c>
      <c r="BP11" s="12"/>
      <c r="BR11" s="12"/>
      <c r="BS11" s="12"/>
      <c r="BT11" s="12"/>
      <c r="BU11" s="12"/>
      <c r="BV11" s="12"/>
      <c r="BW11" s="12"/>
      <c r="BX11" s="12"/>
      <c r="BY11" s="12"/>
      <c r="BZ11" s="12"/>
      <c r="CA11" s="12"/>
      <c r="CB11" s="12"/>
      <c r="CC11" s="12"/>
      <c r="CD11" s="19"/>
      <c r="CE11" s="19"/>
      <c r="CF11" s="19"/>
      <c r="CG11" s="19"/>
      <c r="CH11" s="19"/>
      <c r="CI11" s="19"/>
      <c r="CJ11" s="19"/>
      <c r="CK11" s="19"/>
    </row>
    <row r="12" spans="2:89" s="9" customFormat="1" ht="15.75" customHeight="1">
      <c r="B12" s="381"/>
      <c r="C12" s="382"/>
      <c r="D12" s="437"/>
      <c r="E12" s="437"/>
      <c r="F12" s="437"/>
      <c r="G12" s="437"/>
      <c r="H12" s="437"/>
      <c r="I12" s="437"/>
      <c r="J12" s="437"/>
      <c r="K12" s="29"/>
      <c r="L12" s="385"/>
      <c r="M12" s="455"/>
      <c r="N12" s="455"/>
      <c r="O12" s="455"/>
      <c r="P12" s="2"/>
      <c r="Q12" s="39" t="s">
        <v>45</v>
      </c>
      <c r="R12" s="2"/>
      <c r="S12" s="15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2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12"/>
      <c r="AR12" s="12"/>
      <c r="AS12" s="12"/>
      <c r="AT12" s="12"/>
      <c r="AU12" s="12"/>
      <c r="AV12" s="12"/>
      <c r="AW12" s="12"/>
      <c r="AX12" s="12"/>
      <c r="AY12" s="12"/>
      <c r="AZ12" s="12"/>
      <c r="BA12" s="12"/>
      <c r="BB12" s="12"/>
      <c r="BC12" s="12"/>
      <c r="BD12" s="12"/>
      <c r="BE12" s="12"/>
      <c r="BF12" s="12"/>
      <c r="BG12" s="12"/>
      <c r="BH12" s="12"/>
      <c r="BI12" s="12"/>
      <c r="BJ12" s="12"/>
      <c r="BK12" s="12"/>
      <c r="BL12" s="12"/>
      <c r="BM12" s="12"/>
      <c r="BN12" s="155">
        <f t="shared" si="0"/>
        <v>34</v>
      </c>
      <c r="BO12" s="155" t="str">
        <f t="array" ref="BO12">IF(ROW()&gt;SUM(N(BN$1:BN$14&lt;&gt;0)),"",INDEX(BN$1:BN$14,SMALL(IF(BN$1:BN$14&lt;&gt;0,ROW($1:$14)),ROW())))</f>
        <v/>
      </c>
      <c r="BP12" s="12"/>
      <c r="BR12" s="12"/>
      <c r="BS12" s="12"/>
      <c r="BT12" s="12"/>
      <c r="BU12" s="12"/>
      <c r="BV12" s="12"/>
      <c r="BW12" s="12"/>
      <c r="BX12" s="12"/>
      <c r="BY12" s="12"/>
      <c r="BZ12" s="12"/>
      <c r="CA12" s="12"/>
      <c r="CB12" s="12"/>
      <c r="CC12" s="12"/>
      <c r="CD12" s="19"/>
      <c r="CE12" s="19"/>
      <c r="CF12" s="19"/>
      <c r="CG12" s="19"/>
      <c r="CH12" s="19"/>
      <c r="CI12" s="19"/>
      <c r="CJ12" s="19"/>
      <c r="CK12" s="19"/>
    </row>
    <row r="13" spans="2:89" s="9" customFormat="1" ht="19.5" customHeight="1">
      <c r="B13" s="10"/>
      <c r="C13" s="7"/>
      <c r="D13" s="49"/>
      <c r="E13" s="49"/>
      <c r="F13" s="49"/>
      <c r="G13" s="49"/>
      <c r="H13" s="49"/>
      <c r="I13" s="49"/>
      <c r="J13" s="49"/>
      <c r="K13" s="32"/>
      <c r="L13" s="20" t="s">
        <v>46</v>
      </c>
      <c r="M13" s="50"/>
      <c r="N13" s="50"/>
      <c r="O13" s="50"/>
      <c r="P13" s="7"/>
      <c r="Q13" s="348" t="s">
        <v>47</v>
      </c>
      <c r="R13" s="7"/>
      <c r="S13"/>
      <c r="AF13" s="7"/>
      <c r="AQ13" s="19"/>
      <c r="AR13" s="19"/>
      <c r="AS13" s="19"/>
      <c r="AT13" s="19"/>
      <c r="AU13" s="19"/>
      <c r="AV13" s="19"/>
      <c r="AW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  <c r="BH13" s="19"/>
      <c r="BI13" s="19"/>
      <c r="BJ13" s="19"/>
      <c r="BK13" s="19"/>
      <c r="BL13" s="19"/>
      <c r="BM13" s="19"/>
      <c r="BN13" s="155">
        <f t="shared" si="0"/>
        <v>40</v>
      </c>
      <c r="BO13" s="155" t="str">
        <f t="array" ref="BO13">IF(ROW()&gt;SUM(N(BN$1:BN$14&lt;&gt;0)),"",INDEX(BN$1:BN$14,SMALL(IF(BN$1:BN$14&lt;&gt;0,ROW($1:$14)),ROW())))</f>
        <v/>
      </c>
      <c r="BP13" s="19"/>
      <c r="BQ13" s="19"/>
      <c r="BR13" s="12"/>
      <c r="BS13" s="19"/>
      <c r="BT13" s="19"/>
      <c r="BU13" s="19"/>
      <c r="BV13" s="19"/>
      <c r="BW13" s="19"/>
      <c r="BX13" s="19"/>
      <c r="BY13" s="19"/>
      <c r="BZ13" s="19"/>
      <c r="CA13" s="19"/>
      <c r="CB13" s="19"/>
      <c r="CC13" s="19"/>
      <c r="CD13" s="19"/>
      <c r="CE13" s="19"/>
      <c r="CF13" s="19"/>
      <c r="CG13" s="19"/>
      <c r="CH13" s="19"/>
      <c r="CI13" s="19"/>
      <c r="CJ13" s="19"/>
      <c r="CK13" s="19"/>
    </row>
    <row r="14" spans="2:89" s="9" customFormat="1" ht="15.75" customHeight="1">
      <c r="B14" s="28" t="s">
        <v>48</v>
      </c>
      <c r="C14" s="7"/>
      <c r="D14" s="49"/>
      <c r="E14" s="49"/>
      <c r="F14" s="49"/>
      <c r="G14" s="49"/>
      <c r="H14" s="49"/>
      <c r="I14" s="49"/>
      <c r="J14" s="49"/>
      <c r="K14" s="32"/>
      <c r="L14" s="387" t="s">
        <v>49</v>
      </c>
      <c r="M14" s="388"/>
      <c r="N14" s="388"/>
      <c r="O14" s="388"/>
      <c r="P14" s="7"/>
      <c r="Q14" s="33"/>
      <c r="R14" s="7"/>
      <c r="S14"/>
      <c r="AF14" s="7"/>
      <c r="AQ14" s="19"/>
      <c r="AR14" s="19"/>
      <c r="AS14" s="19"/>
      <c r="AT14" s="19"/>
      <c r="AU14" s="19"/>
      <c r="AV14" s="19"/>
      <c r="AW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BH14" s="19"/>
      <c r="BI14" s="19"/>
      <c r="BJ14" s="19"/>
      <c r="BK14" s="19"/>
      <c r="BL14" s="19"/>
      <c r="BM14" s="19"/>
      <c r="BN14" s="156">
        <f t="shared" si="0"/>
        <v>0</v>
      </c>
      <c r="BO14" s="156" t="str">
        <f t="array" ref="BO14">IF(ROW()&gt;SUM(N(BN$1:BN$14&lt;&gt;0)),"",INDEX(BN$1:BN$14,SMALL(IF(BN$1:BN$14&lt;&gt;0,ROW($1:$14)),ROW())))</f>
        <v/>
      </c>
      <c r="BP14" s="19"/>
      <c r="BQ14" s="19"/>
      <c r="BR14" s="19"/>
      <c r="BS14" s="19"/>
      <c r="BT14" s="19"/>
      <c r="BU14" s="19"/>
      <c r="BV14" s="19"/>
      <c r="BW14" s="19"/>
      <c r="BX14" s="19"/>
      <c r="BY14" s="19"/>
      <c r="BZ14" s="19"/>
      <c r="CA14" s="19"/>
      <c r="CB14" s="19"/>
      <c r="CC14" s="19"/>
      <c r="CD14" s="19"/>
      <c r="CE14" s="19"/>
      <c r="CF14" s="19"/>
      <c r="CG14" s="19"/>
      <c r="CH14" s="19"/>
      <c r="CI14" s="19"/>
      <c r="CJ14" s="19"/>
      <c r="CK14" s="19"/>
    </row>
    <row r="15" spans="2:89" s="9" customFormat="1" ht="6.75" customHeight="1">
      <c r="B15" s="28"/>
      <c r="C15" s="7"/>
      <c r="D15" s="49"/>
      <c r="E15" s="49"/>
      <c r="F15" s="49"/>
      <c r="G15" s="49"/>
      <c r="H15" s="49"/>
      <c r="I15" s="49"/>
      <c r="J15" s="49"/>
      <c r="K15" s="32"/>
      <c r="M15" s="50"/>
      <c r="N15" s="50"/>
      <c r="O15" s="50"/>
      <c r="P15" s="7"/>
      <c r="Q15" s="33"/>
      <c r="R15" s="7"/>
      <c r="S15"/>
      <c r="AF15" s="7"/>
      <c r="AQ15" s="19"/>
      <c r="AR15" s="19"/>
      <c r="AS15" s="19"/>
      <c r="AT15" s="19"/>
      <c r="AU15" s="19"/>
      <c r="AV15" s="19"/>
      <c r="AW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BH15" s="19"/>
      <c r="BI15" s="19"/>
      <c r="BJ15" s="19"/>
      <c r="BK15" s="19"/>
      <c r="BL15" s="19"/>
      <c r="BM15" s="19"/>
      <c r="BN15" s="35"/>
      <c r="BO15" s="19"/>
      <c r="BP15" s="19"/>
      <c r="BQ15" s="19"/>
      <c r="BR15" s="19"/>
      <c r="BS15" s="19"/>
      <c r="BT15" s="19"/>
      <c r="BU15" s="19"/>
      <c r="BV15" s="19"/>
      <c r="BW15" s="19"/>
      <c r="BX15" s="19"/>
      <c r="BY15" s="19"/>
      <c r="BZ15" s="19"/>
      <c r="CA15" s="19"/>
      <c r="CB15" s="19"/>
      <c r="CC15" s="19"/>
      <c r="CD15" s="19"/>
      <c r="CE15" s="19"/>
      <c r="CF15" s="19"/>
      <c r="CG15" s="19"/>
      <c r="CH15" s="19"/>
      <c r="CI15" s="19"/>
      <c r="CJ15" s="19"/>
      <c r="CK15" s="19"/>
    </row>
    <row r="16" spans="2:89" s="9" customFormat="1" ht="15.75" customHeight="1">
      <c r="B16" s="36" t="s">
        <v>50</v>
      </c>
      <c r="C16" s="7"/>
      <c r="D16" s="7"/>
      <c r="E16" s="49"/>
      <c r="F16" s="49"/>
      <c r="G16" s="36" t="s">
        <v>51</v>
      </c>
      <c r="H16" s="30"/>
      <c r="I16" s="7"/>
      <c r="J16" s="49"/>
      <c r="K16" s="32"/>
      <c r="L16" s="457"/>
      <c r="M16" s="457"/>
      <c r="N16" s="457"/>
      <c r="O16" s="457"/>
      <c r="P16" s="7"/>
      <c r="Q16" s="33"/>
      <c r="R16" s="7"/>
      <c r="S16"/>
      <c r="AF16" s="7"/>
      <c r="AQ16" s="19"/>
      <c r="AR16" s="19"/>
      <c r="AS16" s="19"/>
      <c r="AT16" s="19"/>
      <c r="AU16" s="19"/>
      <c r="AV16" s="19"/>
      <c r="AW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  <c r="BH16" s="19"/>
      <c r="BI16" s="19"/>
      <c r="BJ16" s="19"/>
      <c r="BK16" s="19"/>
      <c r="BL16" s="19"/>
      <c r="BM16" s="19"/>
      <c r="BN16" s="35"/>
      <c r="BO16" s="19"/>
      <c r="BP16" s="19"/>
      <c r="BQ16" s="19"/>
      <c r="BR16" s="19"/>
      <c r="BS16" s="19"/>
      <c r="BT16" s="19"/>
      <c r="BU16" s="19"/>
      <c r="BV16" s="19"/>
      <c r="BW16" s="19"/>
      <c r="BX16" s="19"/>
      <c r="BY16" s="19"/>
      <c r="BZ16" s="19"/>
      <c r="CA16" s="19"/>
      <c r="CB16" s="19"/>
      <c r="CC16" s="19"/>
      <c r="CD16" s="19"/>
      <c r="CE16" s="19"/>
      <c r="CF16" s="19"/>
      <c r="CG16" s="19"/>
      <c r="CH16" s="19"/>
      <c r="CI16" s="19"/>
      <c r="CJ16" s="19"/>
      <c r="CK16" s="19"/>
    </row>
    <row r="17" spans="2:89" s="9" customFormat="1" ht="21.75" customHeight="1">
      <c r="B17" s="449" t="s">
        <v>52</v>
      </c>
      <c r="C17" s="450"/>
      <c r="D17" s="451"/>
      <c r="E17" s="34"/>
      <c r="F17" s="34"/>
      <c r="G17" s="442" t="s">
        <v>53</v>
      </c>
      <c r="H17" s="443"/>
      <c r="I17" s="443"/>
      <c r="J17" s="444"/>
      <c r="K17" s="32"/>
      <c r="L17" s="457"/>
      <c r="M17" s="457"/>
      <c r="N17" s="457"/>
      <c r="O17" s="457"/>
      <c r="P17" s="7"/>
      <c r="Q17" s="33"/>
      <c r="R17" s="7"/>
      <c r="S17"/>
      <c r="W17" s="20"/>
      <c r="AF17" s="7"/>
      <c r="AQ17" s="19"/>
      <c r="AR17" s="19"/>
      <c r="AS17" s="19"/>
      <c r="AT17" s="19"/>
      <c r="AU17" s="19"/>
      <c r="AV17" s="19"/>
      <c r="AW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  <c r="BH17" s="19"/>
      <c r="BI17" s="19"/>
      <c r="BJ17" s="19"/>
      <c r="BK17" s="19"/>
      <c r="BL17" s="19"/>
      <c r="BM17" s="19"/>
      <c r="BN17" s="19"/>
      <c r="BO17" s="19"/>
      <c r="BP17" s="19"/>
      <c r="BQ17" s="19"/>
      <c r="BR17" s="19"/>
      <c r="BS17" s="19"/>
      <c r="BT17" s="19"/>
      <c r="BU17" s="19"/>
      <c r="BV17" s="19"/>
      <c r="BW17" s="19"/>
      <c r="BX17" s="19"/>
      <c r="BY17" s="19"/>
      <c r="BZ17" s="19"/>
      <c r="CA17" s="19"/>
      <c r="CB17" s="19"/>
      <c r="CC17" s="19"/>
      <c r="CD17" s="19"/>
      <c r="CE17" s="19"/>
      <c r="CF17" s="19"/>
      <c r="CG17" s="19"/>
      <c r="CH17" s="19"/>
      <c r="CI17" s="19"/>
      <c r="CJ17" s="19"/>
      <c r="CK17" s="19"/>
    </row>
    <row r="18" spans="2:89" s="9" customFormat="1" ht="16.5" customHeight="1">
      <c r="B18" s="51"/>
      <c r="C18" s="51"/>
      <c r="D18" s="51"/>
      <c r="G18" s="51"/>
      <c r="H18" s="51"/>
      <c r="I18" s="51"/>
      <c r="J18" s="49"/>
      <c r="K18" s="32"/>
      <c r="L18" s="458"/>
      <c r="M18" s="458"/>
      <c r="N18" s="458"/>
      <c r="O18" s="458"/>
      <c r="P18" s="7"/>
      <c r="Q18" s="33"/>
      <c r="R18" s="7"/>
      <c r="S18"/>
      <c r="AF18" s="7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BH18" s="19"/>
      <c r="BI18" s="19"/>
      <c r="BJ18" s="19"/>
      <c r="BK18" s="19"/>
      <c r="BN18" s="19"/>
      <c r="BO18" s="19"/>
      <c r="BP18" s="19"/>
      <c r="BQ18" s="19"/>
      <c r="BR18" s="19"/>
      <c r="BS18" s="19"/>
      <c r="BT18" s="19"/>
      <c r="BU18" s="19"/>
      <c r="BV18" s="19"/>
      <c r="BW18" s="19"/>
      <c r="BX18" s="19"/>
      <c r="BY18" s="19"/>
      <c r="BZ18" s="19"/>
      <c r="CA18" s="19"/>
      <c r="CB18" s="19"/>
      <c r="CC18" s="19"/>
      <c r="CD18" s="19"/>
      <c r="CE18" s="19"/>
      <c r="CF18" s="19"/>
      <c r="CG18" s="19"/>
      <c r="CH18" s="19"/>
      <c r="CI18" s="19"/>
      <c r="CJ18" s="19"/>
      <c r="CK18" s="19"/>
    </row>
    <row r="19" spans="2:89" s="9" customFormat="1" ht="11.25" customHeight="1">
      <c r="B19" s="22"/>
      <c r="C19" s="23"/>
      <c r="D19" s="23"/>
      <c r="E19" s="23"/>
      <c r="F19" s="23"/>
      <c r="G19" s="23"/>
      <c r="H19" s="24"/>
      <c r="I19" s="24"/>
      <c r="J19" s="24"/>
      <c r="K19" s="24"/>
      <c r="L19" s="22"/>
      <c r="M19" s="25"/>
      <c r="N19" s="25"/>
      <c r="O19" s="25"/>
      <c r="P19" s="2"/>
      <c r="Q19" s="2"/>
      <c r="R19" s="2"/>
      <c r="S19" s="2"/>
      <c r="T19" s="3"/>
      <c r="U19" s="3"/>
      <c r="V19" s="3"/>
      <c r="W19" s="2"/>
      <c r="X19" s="2"/>
      <c r="Y19" s="2"/>
      <c r="Z19" s="2"/>
      <c r="AA19" s="2"/>
      <c r="AB19" s="3"/>
      <c r="AC19" s="3"/>
      <c r="AD19" s="3"/>
      <c r="AE19" s="3"/>
      <c r="AF19" s="2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12"/>
      <c r="AR19" s="12"/>
      <c r="AS19" s="12"/>
      <c r="AT19" s="12"/>
      <c r="AU19" s="12"/>
      <c r="AV19" s="12"/>
      <c r="AW19" s="12"/>
      <c r="AX19" s="12"/>
      <c r="AY19" s="12"/>
      <c r="AZ19" s="12"/>
      <c r="BA19" s="12"/>
      <c r="BB19" s="12"/>
      <c r="BC19" s="12"/>
      <c r="BD19" s="12"/>
      <c r="BE19" s="12"/>
      <c r="BF19" s="12"/>
      <c r="BG19" s="12"/>
      <c r="BH19" s="12"/>
      <c r="BI19" s="12"/>
      <c r="BJ19" s="12"/>
      <c r="BK19" s="12"/>
      <c r="BL19" s="19" t="s">
        <v>54</v>
      </c>
      <c r="BM19" s="19" t="s">
        <v>55</v>
      </c>
      <c r="BN19" s="12"/>
      <c r="BO19" s="12"/>
      <c r="BP19" s="12"/>
      <c r="BQ19" s="12"/>
      <c r="BR19" s="12"/>
      <c r="BS19" s="12"/>
      <c r="BT19" s="12"/>
      <c r="BU19" s="12"/>
      <c r="BV19" s="12"/>
      <c r="BW19" s="12"/>
      <c r="BX19" s="12"/>
      <c r="BY19" s="12"/>
      <c r="BZ19" s="12"/>
      <c r="CA19" s="12"/>
      <c r="CB19" s="12"/>
      <c r="CC19" s="12"/>
      <c r="CD19" s="19"/>
      <c r="CE19" s="19"/>
      <c r="CF19" s="19"/>
      <c r="CG19" s="19"/>
      <c r="CH19" s="19"/>
      <c r="CI19" s="19"/>
      <c r="CJ19" s="19"/>
      <c r="CK19" s="19"/>
    </row>
    <row r="20" spans="2:89" s="9" customFormat="1" ht="15.75" customHeight="1">
      <c r="B20" s="389" t="s">
        <v>56</v>
      </c>
      <c r="C20" s="53" t="s">
        <v>57</v>
      </c>
      <c r="D20" s="53" t="s">
        <v>58</v>
      </c>
      <c r="E20" s="53" t="s">
        <v>59</v>
      </c>
      <c r="F20" s="174" t="s">
        <v>60</v>
      </c>
      <c r="G20" s="438" t="s">
        <v>61</v>
      </c>
      <c r="H20" s="447"/>
      <c r="I20" s="447"/>
      <c r="J20" s="439"/>
      <c r="K20" s="438" t="s">
        <v>62</v>
      </c>
      <c r="L20" s="439"/>
      <c r="M20" s="389" t="s">
        <v>63</v>
      </c>
      <c r="N20" s="53" t="s">
        <v>64</v>
      </c>
      <c r="O20" s="56" t="s">
        <v>65</v>
      </c>
      <c r="P20" s="2"/>
      <c r="Q20" s="424" t="str">
        <f>IF(OR(BQ32=1,BR32=1),IF(AND(BP32=1),"Die INOX-Muffen und/oder der INOX-Stahl für d25,d32 und d40 sind nicht Lager, längere Lieferfristen. BITTE FRAGEN SIE UNS AN.",""),"")</f>
        <v/>
      </c>
      <c r="R20" s="424"/>
      <c r="S20" s="424"/>
      <c r="T20" s="424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2"/>
      <c r="AG20" s="3"/>
      <c r="AH20" s="3"/>
      <c r="AI20" s="349"/>
      <c r="AJ20" s="350"/>
      <c r="AK20" s="390"/>
      <c r="AL20" s="420" t="s">
        <v>66</v>
      </c>
      <c r="AM20" s="422"/>
      <c r="AN20" s="420" t="s">
        <v>67</v>
      </c>
      <c r="AO20" s="421"/>
      <c r="AP20" s="422"/>
      <c r="AQ20" s="421" t="s">
        <v>68</v>
      </c>
      <c r="AR20" s="422"/>
      <c r="AS20" s="12" t="s">
        <v>69</v>
      </c>
      <c r="AT20" s="114" t="s">
        <v>70</v>
      </c>
      <c r="AU20" s="114" t="s">
        <v>71</v>
      </c>
      <c r="AV20" s="114"/>
      <c r="AW20" s="113">
        <v>12</v>
      </c>
      <c r="AX20" s="113">
        <v>14</v>
      </c>
      <c r="AY20" s="113">
        <v>16</v>
      </c>
      <c r="AZ20" s="113">
        <v>18</v>
      </c>
      <c r="BA20" s="113">
        <v>20</v>
      </c>
      <c r="BB20" s="113">
        <v>22</v>
      </c>
      <c r="BC20" s="113">
        <v>26</v>
      </c>
      <c r="BD20" s="113">
        <v>30</v>
      </c>
      <c r="BE20" s="113">
        <v>34</v>
      </c>
      <c r="BF20" s="113">
        <v>40</v>
      </c>
      <c r="BG20" s="12"/>
      <c r="BH20" s="12"/>
      <c r="BI20" s="12"/>
      <c r="BJ20" s="12" t="s">
        <v>72</v>
      </c>
      <c r="BK20" s="12"/>
      <c r="BL20" s="12" t="s">
        <v>73</v>
      </c>
      <c r="BM20" s="12" t="s">
        <v>73</v>
      </c>
      <c r="BN20" s="12" t="s">
        <v>74</v>
      </c>
      <c r="BO20" s="19"/>
      <c r="BP20" s="19" t="s">
        <v>75</v>
      </c>
      <c r="BQ20" s="12" t="s">
        <v>76</v>
      </c>
      <c r="BR20" s="12" t="s">
        <v>58</v>
      </c>
      <c r="BS20" s="12"/>
      <c r="BT20" s="12"/>
      <c r="BU20" s="12"/>
      <c r="BV20" s="12"/>
      <c r="BW20" s="12"/>
      <c r="BX20" s="12"/>
      <c r="BY20" s="12"/>
      <c r="BZ20" s="12"/>
      <c r="CA20" s="12"/>
      <c r="CB20" s="12"/>
      <c r="CC20" s="12"/>
      <c r="CD20" s="19"/>
      <c r="CE20" s="19"/>
      <c r="CF20" s="19"/>
      <c r="CG20" s="19"/>
      <c r="CH20" s="19"/>
      <c r="CI20" s="19"/>
      <c r="CJ20" s="19"/>
      <c r="CK20" s="19"/>
    </row>
    <row r="21" spans="2:89" s="9" customFormat="1" ht="15" customHeight="1">
      <c r="B21" s="389"/>
      <c r="C21" s="53" t="s">
        <v>77</v>
      </c>
      <c r="D21" s="53" t="s">
        <v>78</v>
      </c>
      <c r="E21" s="53" t="s">
        <v>79</v>
      </c>
      <c r="F21" s="174" t="s">
        <v>80</v>
      </c>
      <c r="G21" s="55" t="s">
        <v>81</v>
      </c>
      <c r="H21" s="53" t="s">
        <v>82</v>
      </c>
      <c r="I21" s="53" t="s">
        <v>83</v>
      </c>
      <c r="J21" s="54" t="s">
        <v>84</v>
      </c>
      <c r="K21" s="391" t="s">
        <v>85</v>
      </c>
      <c r="L21" s="26" t="s">
        <v>86</v>
      </c>
      <c r="M21" s="389" t="s">
        <v>87</v>
      </c>
      <c r="N21" s="53" t="s">
        <v>87</v>
      </c>
      <c r="O21" s="56" t="s">
        <v>88</v>
      </c>
      <c r="P21" s="2"/>
      <c r="Q21" s="424"/>
      <c r="R21" s="424"/>
      <c r="S21" s="424"/>
      <c r="T21" s="424"/>
      <c r="U21" s="3"/>
      <c r="V21" s="3"/>
      <c r="W21" s="52"/>
      <c r="X21" s="52"/>
      <c r="Y21" s="52"/>
      <c r="Z21" s="52"/>
      <c r="AA21" s="52"/>
      <c r="AB21" s="52"/>
      <c r="AC21" s="52"/>
      <c r="AD21" s="52"/>
      <c r="AE21" s="52"/>
      <c r="AF21" s="2"/>
      <c r="AG21" s="3"/>
      <c r="AH21" s="3"/>
      <c r="AI21" s="2" t="s">
        <v>89</v>
      </c>
      <c r="AJ21" s="35" t="s">
        <v>85</v>
      </c>
      <c r="AK21" s="35" t="s">
        <v>86</v>
      </c>
      <c r="AL21" s="109" t="s">
        <v>85</v>
      </c>
      <c r="AM21" s="392" t="s">
        <v>86</v>
      </c>
      <c r="AN21" s="35" t="s">
        <v>89</v>
      </c>
      <c r="AO21" s="35" t="s">
        <v>85</v>
      </c>
      <c r="AP21" s="392" t="s">
        <v>86</v>
      </c>
      <c r="AQ21" s="35" t="s">
        <v>85</v>
      </c>
      <c r="AR21" s="392" t="s">
        <v>86</v>
      </c>
      <c r="AS21" s="12"/>
      <c r="AT21" s="115"/>
      <c r="AU21" s="115"/>
      <c r="AV21" s="115"/>
      <c r="AW21" s="12">
        <v>16</v>
      </c>
      <c r="AX21" s="12">
        <v>18</v>
      </c>
      <c r="AY21" s="12">
        <v>20</v>
      </c>
      <c r="AZ21" s="12">
        <v>22</v>
      </c>
      <c r="BA21" s="12">
        <v>24</v>
      </c>
      <c r="BB21" s="12">
        <v>34</v>
      </c>
      <c r="BC21" s="12">
        <v>39</v>
      </c>
      <c r="BD21" s="12">
        <v>45</v>
      </c>
      <c r="BE21" s="12">
        <v>52</v>
      </c>
      <c r="BF21" s="12">
        <v>64</v>
      </c>
      <c r="BG21" s="12"/>
      <c r="BH21" s="12"/>
      <c r="BI21" s="303" t="s">
        <v>90</v>
      </c>
      <c r="BJ21" s="179" t="s">
        <v>91</v>
      </c>
      <c r="BK21" s="304" t="s">
        <v>92</v>
      </c>
      <c r="BL21" s="337" t="s">
        <v>93</v>
      </c>
      <c r="BM21" s="337" t="s">
        <v>93</v>
      </c>
      <c r="BN21" s="12" t="s">
        <v>94</v>
      </c>
      <c r="BO21" s="12"/>
      <c r="BP21" s="12" t="s">
        <v>36</v>
      </c>
      <c r="BQ21" s="12" t="s">
        <v>36</v>
      </c>
      <c r="BR21" s="12" t="s">
        <v>36</v>
      </c>
      <c r="BS21" s="12"/>
      <c r="BT21" s="12"/>
      <c r="BU21" s="12"/>
      <c r="BV21" s="12"/>
      <c r="BW21" s="12"/>
      <c r="BX21" s="12"/>
      <c r="BY21" s="12"/>
      <c r="BZ21" s="12"/>
      <c r="CA21" s="12"/>
      <c r="CB21" s="12"/>
      <c r="CC21" s="12"/>
      <c r="CD21" s="19"/>
      <c r="CE21" s="19"/>
      <c r="CF21" s="19"/>
      <c r="CG21" s="19"/>
      <c r="CH21" s="19"/>
      <c r="CI21" s="19"/>
      <c r="CJ21" s="19"/>
      <c r="CK21" s="19"/>
    </row>
    <row r="22" spans="2:89" s="9" customFormat="1" ht="46.5" customHeight="1">
      <c r="B22" s="279"/>
      <c r="C22" s="280"/>
      <c r="D22" s="281"/>
      <c r="E22" s="282"/>
      <c r="F22" s="176">
        <f t="shared" ref="F22:F31" si="1">IF(D22="",0,IF(OR(E22="HNL BLS-100",E22="HNL LCE-100",E22="HNL BLS-150",E22="HNL LCE-150",E22="HNL BLS-200",E22="HNL LCE-200",E22="SNL BLS-100",E22="SNL BLS-150",E22="SNL BLS-200"),AS22,0))</f>
        <v>0</v>
      </c>
      <c r="G22" s="283"/>
      <c r="H22" s="284"/>
      <c r="I22" s="284"/>
      <c r="J22" s="285"/>
      <c r="K22" s="286"/>
      <c r="L22" s="287"/>
      <c r="M22" s="116" t="str">
        <f t="shared" ref="M22:M31" si="2">IF(OR(AH22=0,D22=""),"",(H22+I22+J22+AT22+AU22)/100)</f>
        <v/>
      </c>
      <c r="N22" s="165" t="str">
        <f>IF(OR(AH22=0,D22=""),"",M22*C22)</f>
        <v/>
      </c>
      <c r="O22" s="167" t="str">
        <f>IF(OR(AH22=0,D22=""),"",PI()*D22^2/4*N22*7.85/1000)</f>
        <v/>
      </c>
      <c r="P22" s="27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7" t="str">
        <f t="shared" ref="AF22:AF31" si="3">IF(COUNTIF($V$209:$V$222,$D22)&gt;0,"Falsch","Wahr")</f>
        <v>Falsch</v>
      </c>
      <c r="AG22" s="37"/>
      <c r="AH22" s="37">
        <f>IF(AF22="wahr",0,1)</f>
        <v>1</v>
      </c>
      <c r="AI22" s="37" t="str">
        <f>MID(E22,1,7)</f>
        <v/>
      </c>
      <c r="AJ22" s="37" t="str">
        <f t="shared" ref="AJ22:AJ31" si="4">MID(K22,1,4)</f>
        <v/>
      </c>
      <c r="AK22" s="37" t="str">
        <f t="shared" ref="AK22:AK31" si="5">MID(L22,1,4)</f>
        <v/>
      </c>
      <c r="AL22" s="110">
        <f t="shared" ref="AL22:AL31" si="6">IF(OR(K22="keine",K22="EHd2",K22=""),0,(C22))</f>
        <v>0</v>
      </c>
      <c r="AM22" s="378">
        <f t="shared" ref="AM22:AM31" si="7">IF(OR(L22="keine",L22="EHd2",L22=""),0,(C22))</f>
        <v>0</v>
      </c>
      <c r="AN22" s="110">
        <f>IF(OR(AI22="X-Muffe",AI22="SD",AI22="LER"),(C22),0)</f>
        <v>0</v>
      </c>
      <c r="AO22" s="37">
        <f>IF(OR(AJ22="BLS1",AJ22="LCE2"),(C22),0)</f>
        <v>0</v>
      </c>
      <c r="AP22" s="378">
        <f>IF(OR(AK22="BLS1",AK22="LCE2"),(C22),0)</f>
        <v>0</v>
      </c>
      <c r="AQ22" s="37">
        <f>IF(OR(AJ22="E",AJ22="CT",AJ22="E Sp",AJ22="CT S"),(C22),0)</f>
        <v>0</v>
      </c>
      <c r="AR22" s="378">
        <f>IF(OR(AK22="E",AK22="CT",AK22="E Sp",AK22="CT S"),(C22),0)</f>
        <v>0</v>
      </c>
      <c r="AS22" s="115">
        <f>IF(BN22=0,BJ22,BJ22*BN22)</f>
        <v>0</v>
      </c>
      <c r="AT22" s="115">
        <f t="shared" ref="AT22:AT31" si="8">IF(AND(K22="ehd2",(H22+I22+J22)&lt;&gt;0),(HLOOKUP(D22,$AW$20:$BG$21,2)),0)</f>
        <v>0</v>
      </c>
      <c r="AU22" s="115">
        <f t="shared" ref="AU22:AU31" si="9">IF(AND(L22="ehd2",(H22+I22+J22&lt;&gt;0)),HLOOKUP(D22,$AW$20:$BG$21,2),0)</f>
        <v>0</v>
      </c>
      <c r="AV22" s="115"/>
      <c r="AW22" s="12"/>
      <c r="AX22" s="12"/>
      <c r="AY22" s="12"/>
      <c r="AZ22" s="12"/>
      <c r="BA22" s="12"/>
      <c r="BB22" s="12"/>
      <c r="BC22" s="12"/>
      <c r="BD22" s="12"/>
      <c r="BE22" s="12"/>
      <c r="BF22" s="12"/>
      <c r="BG22" s="12"/>
      <c r="BH22" s="12"/>
      <c r="BI22" s="338">
        <f t="shared" ref="BI22:BI31" si="10">IF(OR(E22="HNL BLS-100",E22="HNL BLS-150",E22="HNL BLS-200",E22="HNL LCE-100",E22="HNL LCE-150",E22="HNL LCE-200",E22="SNL BLS-100",E22="SNL BLS-150",E22="SNL BLS-200",E22="SNL LCE-100",E22="SNL LCE-150",E22="SNL LCE-200"),C22,0)</f>
        <v>0</v>
      </c>
      <c r="BJ22" s="115">
        <f>ROUNDUP(IF(BK22=0,BI22,IF(OR(E22="HNL BLS-100",E22="HNL LCE-100",E22="SNL BLS-100"),BI22/12,IF(OR(E22="HNL BLS-150",E22="HNL LCE-150",E22="SNL BLS-150"),BI22/8,IF(OR(E22="HNL BLS-200",E22="HNL LCE-200",E22="SNL BLS-200"),BI22/6)))),0)</f>
        <v>0</v>
      </c>
      <c r="BK22" s="344">
        <f t="shared" ref="BK22:BK31" si="11">IF(OR(M22="",M22=0),0,1)</f>
        <v>0</v>
      </c>
      <c r="BL22" s="115">
        <f t="shared" ref="BL22:BL31" si="12">IF(OR(K22="BLS1",K22="LCE1"),1,0)</f>
        <v>0</v>
      </c>
      <c r="BM22" s="115">
        <f t="shared" ref="BM22:BM31" si="13">IF(OR(L22="BLS1",L22="LCE1"),1,0)</f>
        <v>0</v>
      </c>
      <c r="BN22" s="115">
        <f>SUM(BL22:BM22)</f>
        <v>0</v>
      </c>
      <c r="BO22" s="339"/>
      <c r="BP22" s="340">
        <f t="shared" ref="BP22:BP31" si="14">IF(OR(D22=25,D22=32,D22=40),1,0)</f>
        <v>0</v>
      </c>
      <c r="BQ22" s="341">
        <f>IF($G$17="INOX",1,0)</f>
        <v>0</v>
      </c>
      <c r="BR22" s="342">
        <f>IF(OR($B$17="Top12",$B$17="ACIGRIP 362",$B$17="ACIGRIP 462",$B$17="1.4xxx"),1,0)</f>
        <v>0</v>
      </c>
      <c r="BS22" s="12"/>
      <c r="BT22" s="12"/>
      <c r="BU22" s="12"/>
      <c r="BV22" s="12"/>
      <c r="BW22" s="12"/>
      <c r="BX22" s="12"/>
      <c r="BY22" s="12"/>
      <c r="BZ22" s="12"/>
      <c r="CA22" s="12"/>
      <c r="CB22" s="12"/>
      <c r="CC22" s="12"/>
      <c r="CD22" s="19"/>
      <c r="CE22" s="19"/>
      <c r="CF22" s="19"/>
      <c r="CG22" s="19"/>
      <c r="CH22" s="19"/>
      <c r="CI22" s="19"/>
      <c r="CJ22" s="19"/>
      <c r="CK22" s="19"/>
    </row>
    <row r="23" spans="2:89" s="9" customFormat="1" ht="46.5" customHeight="1">
      <c r="B23" s="279"/>
      <c r="C23" s="280"/>
      <c r="D23" s="281"/>
      <c r="E23" s="282"/>
      <c r="F23" s="176">
        <f t="shared" si="1"/>
        <v>0</v>
      </c>
      <c r="G23" s="283"/>
      <c r="H23" s="284"/>
      <c r="I23" s="284"/>
      <c r="J23" s="285"/>
      <c r="K23" s="286"/>
      <c r="L23" s="287"/>
      <c r="M23" s="116" t="str">
        <f t="shared" si="2"/>
        <v/>
      </c>
      <c r="N23" s="165" t="str">
        <f t="shared" ref="N23:N30" si="15">IF(OR(AH23=0,D23=""),"",M23*C23)</f>
        <v/>
      </c>
      <c r="O23" s="167" t="str">
        <f t="shared" ref="O23:O30" si="16">IF(OR(AH23=0,D23=""),"",PI()*D23^2/4*N23*7.85/1000)</f>
        <v/>
      </c>
      <c r="P23" s="27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7" t="str">
        <f t="shared" si="3"/>
        <v>Falsch</v>
      </c>
      <c r="AG23" s="37"/>
      <c r="AH23" s="37">
        <f t="shared" ref="AH23:AH31" si="17">IF(AF23="wahr",0,1)</f>
        <v>1</v>
      </c>
      <c r="AI23" s="37" t="str">
        <f t="shared" ref="AI23:AI31" si="18">MID(E23,1,7)</f>
        <v/>
      </c>
      <c r="AJ23" s="37" t="str">
        <f t="shared" si="4"/>
        <v/>
      </c>
      <c r="AK23" s="37" t="str">
        <f t="shared" si="5"/>
        <v/>
      </c>
      <c r="AL23" s="110">
        <f t="shared" si="6"/>
        <v>0</v>
      </c>
      <c r="AM23" s="378">
        <f t="shared" si="7"/>
        <v>0</v>
      </c>
      <c r="AN23" s="110">
        <f t="shared" ref="AN23:AN31" si="19">IF(OR(AI23="X-Muffe",AI23="SD",AI23="LER"),(C23),0)</f>
        <v>0</v>
      </c>
      <c r="AO23" s="37">
        <f>IF(OR(AJ23="BLS1",AJ23="LCE2"),(C23),0)</f>
        <v>0</v>
      </c>
      <c r="AP23" s="378">
        <f t="shared" ref="AP23:AP31" si="20">IF(OR(AK23="BLS1",AK23="LCE2"),(C23),0)</f>
        <v>0</v>
      </c>
      <c r="AQ23" s="37">
        <f t="shared" ref="AQ23:AQ31" si="21">IF(OR(AJ23="E",AJ23="CT",AJ23="E Sp",AJ23="CT S"),(C23),0)</f>
        <v>0</v>
      </c>
      <c r="AR23" s="378">
        <f t="shared" ref="AR23:AR31" si="22">IF(OR(AK23="E",AK23="CT",AK23="E Sp",AK23="CT S"),(C23),0)</f>
        <v>0</v>
      </c>
      <c r="AS23" s="115">
        <f t="shared" ref="AS23:AS31" si="23">IF(BN23=0,BJ23,BJ23*BN23)</f>
        <v>0</v>
      </c>
      <c r="AT23" s="115">
        <f t="shared" si="8"/>
        <v>0</v>
      </c>
      <c r="AU23" s="115">
        <f t="shared" si="9"/>
        <v>0</v>
      </c>
      <c r="AV23" s="115"/>
      <c r="AW23" s="12"/>
      <c r="AX23" s="12"/>
      <c r="AY23" s="12"/>
      <c r="AZ23" s="12"/>
      <c r="BA23" s="12"/>
      <c r="BB23" s="12"/>
      <c r="BC23" s="12"/>
      <c r="BD23" s="12"/>
      <c r="BE23" s="12"/>
      <c r="BF23" s="12"/>
      <c r="BG23" s="12"/>
      <c r="BH23" s="12"/>
      <c r="BI23" s="338">
        <f t="shared" si="10"/>
        <v>0</v>
      </c>
      <c r="BJ23" s="115">
        <f t="shared" ref="BJ23:BJ31" si="24">ROUNDUP(IF(BK23=0,BI23,IF(OR(E23="HNL BLS-100",E23="HNL LCE-100",E23="SNL BLS-100",E23="SNL LCE-100"),BI23/12,IF(OR(E23="HNL BLS-150",E23="HNL LCE-150",E23="SNL BLS-150",E23="SNL LCE-150"),BI23/8,IF(OR(E23="HNL BLS-200",E23="HNL LCE-200",E23="SNL BLS-200",E23="SNL LCE-200"),BI23/6)))),0)</f>
        <v>0</v>
      </c>
      <c r="BK23" s="344">
        <f t="shared" si="11"/>
        <v>0</v>
      </c>
      <c r="BL23" s="115">
        <f t="shared" si="12"/>
        <v>0</v>
      </c>
      <c r="BM23" s="115">
        <f t="shared" si="13"/>
        <v>0</v>
      </c>
      <c r="BN23" s="115">
        <f>SUM(BL23:BM23)</f>
        <v>0</v>
      </c>
      <c r="BO23" s="339"/>
      <c r="BP23" s="343">
        <f t="shared" si="14"/>
        <v>0</v>
      </c>
      <c r="BQ23" s="115">
        <f t="shared" ref="BQ23:BQ31" si="25">IF($G$17="INOX",1,0)</f>
        <v>0</v>
      </c>
      <c r="BR23" s="344">
        <f t="shared" ref="BR23:BR31" si="26">IF(OR($B$17="Top12",$B$17="ACIGRIP 362",$B$17="ACIGRIP 462",$B$17="1.4xxx"),1,0)</f>
        <v>0</v>
      </c>
      <c r="BS23" s="12"/>
      <c r="BT23" s="12"/>
      <c r="BU23" s="12"/>
      <c r="BV23" s="12"/>
      <c r="BW23" s="12"/>
      <c r="BX23" s="12"/>
      <c r="BY23" s="12"/>
      <c r="BZ23" s="12"/>
      <c r="CA23" s="12"/>
      <c r="CB23" s="12"/>
      <c r="CC23" s="12"/>
      <c r="CD23" s="19"/>
      <c r="CE23" s="19"/>
      <c r="CF23" s="19"/>
      <c r="CG23" s="19"/>
      <c r="CH23" s="19"/>
      <c r="CI23" s="19"/>
      <c r="CJ23" s="19"/>
      <c r="CK23" s="19"/>
    </row>
    <row r="24" spans="2:89" s="9" customFormat="1" ht="46.5" customHeight="1">
      <c r="B24" s="279"/>
      <c r="C24" s="280"/>
      <c r="D24" s="281"/>
      <c r="E24" s="282"/>
      <c r="F24" s="176">
        <f t="shared" si="1"/>
        <v>0</v>
      </c>
      <c r="G24" s="283"/>
      <c r="H24" s="284"/>
      <c r="I24" s="284"/>
      <c r="J24" s="285"/>
      <c r="K24" s="286"/>
      <c r="L24" s="287"/>
      <c r="M24" s="116" t="str">
        <f t="shared" si="2"/>
        <v/>
      </c>
      <c r="N24" s="165" t="str">
        <f t="shared" si="15"/>
        <v/>
      </c>
      <c r="O24" s="167" t="str">
        <f t="shared" si="16"/>
        <v/>
      </c>
      <c r="P24" s="27"/>
      <c r="Q24" s="428"/>
      <c r="R24" s="428"/>
      <c r="S24" s="428"/>
      <c r="T24" s="428"/>
      <c r="U24" s="428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7" t="str">
        <f t="shared" si="3"/>
        <v>Falsch</v>
      </c>
      <c r="AG24" s="37"/>
      <c r="AH24" s="37">
        <f t="shared" si="17"/>
        <v>1</v>
      </c>
      <c r="AI24" s="37" t="str">
        <f t="shared" si="18"/>
        <v/>
      </c>
      <c r="AJ24" s="37" t="str">
        <f t="shared" si="4"/>
        <v/>
      </c>
      <c r="AK24" s="37" t="str">
        <f t="shared" si="5"/>
        <v/>
      </c>
      <c r="AL24" s="110">
        <f t="shared" si="6"/>
        <v>0</v>
      </c>
      <c r="AM24" s="378">
        <f t="shared" si="7"/>
        <v>0</v>
      </c>
      <c r="AN24" s="110">
        <f t="shared" si="19"/>
        <v>0</v>
      </c>
      <c r="AO24" s="37">
        <f t="shared" ref="AO24:AO31" si="27">IF(OR(AJ24="BLS1",AJ24="LCE2"),(C24),0)</f>
        <v>0</v>
      </c>
      <c r="AP24" s="378">
        <f t="shared" si="20"/>
        <v>0</v>
      </c>
      <c r="AQ24" s="37">
        <f t="shared" si="21"/>
        <v>0</v>
      </c>
      <c r="AR24" s="378">
        <f t="shared" si="22"/>
        <v>0</v>
      </c>
      <c r="AS24" s="115">
        <f t="shared" si="23"/>
        <v>0</v>
      </c>
      <c r="AT24" s="115">
        <f t="shared" si="8"/>
        <v>0</v>
      </c>
      <c r="AU24" s="115">
        <f t="shared" si="9"/>
        <v>0</v>
      </c>
      <c r="AV24" s="115"/>
      <c r="AW24" s="12"/>
      <c r="AX24" s="12"/>
      <c r="AY24" s="12"/>
      <c r="AZ24" s="12"/>
      <c r="BA24" s="12"/>
      <c r="BB24" s="12"/>
      <c r="BC24" s="12"/>
      <c r="BD24" s="12"/>
      <c r="BE24" s="12"/>
      <c r="BF24" s="12"/>
      <c r="BG24" s="12"/>
      <c r="BH24" s="12"/>
      <c r="BI24" s="338">
        <f t="shared" si="10"/>
        <v>0</v>
      </c>
      <c r="BJ24" s="115">
        <f t="shared" si="24"/>
        <v>0</v>
      </c>
      <c r="BK24" s="344">
        <f t="shared" si="11"/>
        <v>0</v>
      </c>
      <c r="BL24" s="115">
        <f t="shared" si="12"/>
        <v>0</v>
      </c>
      <c r="BM24" s="115">
        <f t="shared" si="13"/>
        <v>0</v>
      </c>
      <c r="BN24" s="115">
        <f t="shared" ref="BN24:BN31" si="28">SUM(BL24:BM24)</f>
        <v>0</v>
      </c>
      <c r="BO24" s="339"/>
      <c r="BP24" s="343">
        <f t="shared" si="14"/>
        <v>0</v>
      </c>
      <c r="BQ24" s="115">
        <f t="shared" si="25"/>
        <v>0</v>
      </c>
      <c r="BR24" s="344">
        <f t="shared" si="26"/>
        <v>0</v>
      </c>
      <c r="BS24" s="12"/>
      <c r="BT24" s="12"/>
      <c r="BU24" s="12"/>
      <c r="BV24" s="12"/>
      <c r="BW24" s="12"/>
      <c r="BX24" s="12"/>
      <c r="BY24" s="12"/>
      <c r="BZ24" s="12"/>
      <c r="CA24" s="12"/>
      <c r="CB24" s="12"/>
      <c r="CC24" s="12"/>
      <c r="CD24" s="19"/>
      <c r="CE24" s="19"/>
      <c r="CF24" s="19"/>
      <c r="CG24" s="19"/>
      <c r="CH24" s="19"/>
      <c r="CI24" s="19"/>
      <c r="CJ24" s="19"/>
      <c r="CK24" s="19"/>
    </row>
    <row r="25" spans="2:89" s="9" customFormat="1" ht="46.5" customHeight="1">
      <c r="B25" s="279"/>
      <c r="C25" s="280"/>
      <c r="D25" s="281"/>
      <c r="E25" s="282"/>
      <c r="F25" s="176">
        <f t="shared" si="1"/>
        <v>0</v>
      </c>
      <c r="G25" s="283"/>
      <c r="H25" s="284"/>
      <c r="I25" s="284"/>
      <c r="J25" s="285"/>
      <c r="K25" s="286"/>
      <c r="L25" s="287"/>
      <c r="M25" s="116" t="str">
        <f t="shared" si="2"/>
        <v/>
      </c>
      <c r="N25" s="165" t="str">
        <f t="shared" si="15"/>
        <v/>
      </c>
      <c r="O25" s="167" t="str">
        <f t="shared" si="16"/>
        <v/>
      </c>
      <c r="P25" s="27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7" t="str">
        <f t="shared" si="3"/>
        <v>Falsch</v>
      </c>
      <c r="AG25" s="37"/>
      <c r="AH25" s="37">
        <f t="shared" si="17"/>
        <v>1</v>
      </c>
      <c r="AI25" s="37" t="str">
        <f t="shared" si="18"/>
        <v/>
      </c>
      <c r="AJ25" s="37" t="str">
        <f t="shared" si="4"/>
        <v/>
      </c>
      <c r="AK25" s="37" t="str">
        <f t="shared" si="5"/>
        <v/>
      </c>
      <c r="AL25" s="110">
        <f t="shared" si="6"/>
        <v>0</v>
      </c>
      <c r="AM25" s="378">
        <f t="shared" si="7"/>
        <v>0</v>
      </c>
      <c r="AN25" s="110">
        <f t="shared" si="19"/>
        <v>0</v>
      </c>
      <c r="AO25" s="37">
        <f t="shared" si="27"/>
        <v>0</v>
      </c>
      <c r="AP25" s="378">
        <f t="shared" si="20"/>
        <v>0</v>
      </c>
      <c r="AQ25" s="37">
        <f t="shared" si="21"/>
        <v>0</v>
      </c>
      <c r="AR25" s="378">
        <f t="shared" si="22"/>
        <v>0</v>
      </c>
      <c r="AS25" s="115">
        <f t="shared" si="23"/>
        <v>0</v>
      </c>
      <c r="AT25" s="115">
        <f t="shared" si="8"/>
        <v>0</v>
      </c>
      <c r="AU25" s="115">
        <f t="shared" si="9"/>
        <v>0</v>
      </c>
      <c r="AV25" s="115"/>
      <c r="AW25" s="12"/>
      <c r="AX25" s="12"/>
      <c r="AY25" s="12"/>
      <c r="AZ25" s="12"/>
      <c r="BA25" s="12"/>
      <c r="BB25" s="12"/>
      <c r="BC25" s="12"/>
      <c r="BD25" s="12"/>
      <c r="BE25" s="12"/>
      <c r="BF25" s="12"/>
      <c r="BG25" s="12"/>
      <c r="BH25" s="12"/>
      <c r="BI25" s="338">
        <f t="shared" si="10"/>
        <v>0</v>
      </c>
      <c r="BJ25" s="115">
        <f t="shared" si="24"/>
        <v>0</v>
      </c>
      <c r="BK25" s="344">
        <f t="shared" si="11"/>
        <v>0</v>
      </c>
      <c r="BL25" s="115">
        <f t="shared" si="12"/>
        <v>0</v>
      </c>
      <c r="BM25" s="115">
        <f t="shared" si="13"/>
        <v>0</v>
      </c>
      <c r="BN25" s="115">
        <f t="shared" si="28"/>
        <v>0</v>
      </c>
      <c r="BO25" s="339"/>
      <c r="BP25" s="343">
        <f t="shared" si="14"/>
        <v>0</v>
      </c>
      <c r="BQ25" s="115">
        <f t="shared" si="25"/>
        <v>0</v>
      </c>
      <c r="BR25" s="344">
        <f t="shared" si="26"/>
        <v>0</v>
      </c>
      <c r="BS25" s="12"/>
      <c r="BT25" s="12"/>
      <c r="BU25" s="12"/>
      <c r="BV25" s="12"/>
      <c r="BW25" s="12"/>
      <c r="BX25" s="12"/>
      <c r="BY25" s="12"/>
      <c r="BZ25" s="12"/>
      <c r="CA25" s="12"/>
      <c r="CB25" s="12"/>
      <c r="CC25" s="12"/>
      <c r="CD25" s="19"/>
      <c r="CE25" s="19"/>
      <c r="CF25" s="19"/>
      <c r="CG25" s="19"/>
      <c r="CH25" s="19"/>
      <c r="CI25" s="19"/>
      <c r="CJ25" s="19"/>
      <c r="CK25" s="19"/>
    </row>
    <row r="26" spans="2:89" s="9" customFormat="1" ht="46.5" customHeight="1">
      <c r="B26" s="279"/>
      <c r="C26" s="280"/>
      <c r="D26" s="281"/>
      <c r="E26" s="282"/>
      <c r="F26" s="176">
        <f t="shared" si="1"/>
        <v>0</v>
      </c>
      <c r="G26" s="283"/>
      <c r="H26" s="284"/>
      <c r="I26" s="284"/>
      <c r="J26" s="285"/>
      <c r="K26" s="286"/>
      <c r="L26" s="287"/>
      <c r="M26" s="116" t="str">
        <f t="shared" si="2"/>
        <v/>
      </c>
      <c r="N26" s="165" t="str">
        <f t="shared" si="15"/>
        <v/>
      </c>
      <c r="O26" s="167" t="str">
        <f t="shared" si="16"/>
        <v/>
      </c>
      <c r="P26" s="27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7" t="str">
        <f t="shared" si="3"/>
        <v>Falsch</v>
      </c>
      <c r="AG26" s="37"/>
      <c r="AH26" s="37">
        <f t="shared" si="17"/>
        <v>1</v>
      </c>
      <c r="AI26" s="37" t="str">
        <f t="shared" si="18"/>
        <v/>
      </c>
      <c r="AJ26" s="37" t="str">
        <f t="shared" si="4"/>
        <v/>
      </c>
      <c r="AK26" s="37" t="str">
        <f t="shared" si="5"/>
        <v/>
      </c>
      <c r="AL26" s="110">
        <f t="shared" si="6"/>
        <v>0</v>
      </c>
      <c r="AM26" s="378">
        <f t="shared" si="7"/>
        <v>0</v>
      </c>
      <c r="AN26" s="110">
        <f t="shared" si="19"/>
        <v>0</v>
      </c>
      <c r="AO26" s="37">
        <f t="shared" si="27"/>
        <v>0</v>
      </c>
      <c r="AP26" s="378">
        <f t="shared" si="20"/>
        <v>0</v>
      </c>
      <c r="AQ26" s="37">
        <f t="shared" si="21"/>
        <v>0</v>
      </c>
      <c r="AR26" s="378">
        <f t="shared" si="22"/>
        <v>0</v>
      </c>
      <c r="AS26" s="115">
        <f t="shared" si="23"/>
        <v>0</v>
      </c>
      <c r="AT26" s="115">
        <f t="shared" si="8"/>
        <v>0</v>
      </c>
      <c r="AU26" s="115">
        <f t="shared" si="9"/>
        <v>0</v>
      </c>
      <c r="AV26" s="115"/>
      <c r="AW26" s="12"/>
      <c r="AX26" s="12"/>
      <c r="AY26" s="12"/>
      <c r="AZ26" s="12"/>
      <c r="BA26" s="12"/>
      <c r="BB26" s="12"/>
      <c r="BC26" s="12"/>
      <c r="BD26" s="12"/>
      <c r="BE26" s="12"/>
      <c r="BF26" s="12"/>
      <c r="BG26" s="12"/>
      <c r="BH26" s="12"/>
      <c r="BI26" s="338">
        <f t="shared" si="10"/>
        <v>0</v>
      </c>
      <c r="BJ26" s="115">
        <f t="shared" si="24"/>
        <v>0</v>
      </c>
      <c r="BK26" s="344">
        <f t="shared" si="11"/>
        <v>0</v>
      </c>
      <c r="BL26" s="115">
        <f t="shared" si="12"/>
        <v>0</v>
      </c>
      <c r="BM26" s="115">
        <f t="shared" si="13"/>
        <v>0</v>
      </c>
      <c r="BN26" s="115">
        <f t="shared" si="28"/>
        <v>0</v>
      </c>
      <c r="BO26" s="339"/>
      <c r="BP26" s="343">
        <f t="shared" si="14"/>
        <v>0</v>
      </c>
      <c r="BQ26" s="115">
        <f t="shared" si="25"/>
        <v>0</v>
      </c>
      <c r="BR26" s="344">
        <f t="shared" si="26"/>
        <v>0</v>
      </c>
      <c r="BS26" s="12"/>
      <c r="BT26" s="12"/>
      <c r="BU26" s="12"/>
      <c r="BV26" s="12"/>
      <c r="BW26" s="12"/>
      <c r="BX26" s="12"/>
      <c r="BY26" s="12"/>
      <c r="BZ26" s="12"/>
      <c r="CA26" s="12"/>
      <c r="CB26" s="12"/>
      <c r="CC26" s="12"/>
      <c r="CD26" s="19"/>
      <c r="CE26" s="19"/>
      <c r="CF26" s="19"/>
      <c r="CG26" s="19"/>
      <c r="CH26" s="19"/>
      <c r="CI26" s="19"/>
      <c r="CJ26" s="19"/>
      <c r="CK26" s="19"/>
    </row>
    <row r="27" spans="2:89" s="9" customFormat="1" ht="46.5" customHeight="1">
      <c r="B27" s="279"/>
      <c r="C27" s="280"/>
      <c r="D27" s="281"/>
      <c r="E27" s="282"/>
      <c r="F27" s="176">
        <f t="shared" si="1"/>
        <v>0</v>
      </c>
      <c r="G27" s="283"/>
      <c r="H27" s="284"/>
      <c r="I27" s="284"/>
      <c r="J27" s="285"/>
      <c r="K27" s="286"/>
      <c r="L27" s="287"/>
      <c r="M27" s="116" t="str">
        <f t="shared" si="2"/>
        <v/>
      </c>
      <c r="N27" s="165" t="str">
        <f t="shared" si="15"/>
        <v/>
      </c>
      <c r="O27" s="167" t="str">
        <f t="shared" si="16"/>
        <v/>
      </c>
      <c r="P27" s="27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7" t="str">
        <f t="shared" si="3"/>
        <v>Falsch</v>
      </c>
      <c r="AG27" s="37"/>
      <c r="AH27" s="37">
        <f t="shared" si="17"/>
        <v>1</v>
      </c>
      <c r="AI27" s="37" t="str">
        <f t="shared" si="18"/>
        <v/>
      </c>
      <c r="AJ27" s="37" t="str">
        <f t="shared" si="4"/>
        <v/>
      </c>
      <c r="AK27" s="37" t="str">
        <f t="shared" si="5"/>
        <v/>
      </c>
      <c r="AL27" s="110">
        <f t="shared" si="6"/>
        <v>0</v>
      </c>
      <c r="AM27" s="378">
        <f t="shared" si="7"/>
        <v>0</v>
      </c>
      <c r="AN27" s="110">
        <f t="shared" si="19"/>
        <v>0</v>
      </c>
      <c r="AO27" s="37">
        <f t="shared" si="27"/>
        <v>0</v>
      </c>
      <c r="AP27" s="378">
        <f t="shared" si="20"/>
        <v>0</v>
      </c>
      <c r="AQ27" s="37">
        <f t="shared" si="21"/>
        <v>0</v>
      </c>
      <c r="AR27" s="378">
        <f t="shared" si="22"/>
        <v>0</v>
      </c>
      <c r="AS27" s="115">
        <f t="shared" si="23"/>
        <v>0</v>
      </c>
      <c r="AT27" s="115">
        <f t="shared" si="8"/>
        <v>0</v>
      </c>
      <c r="AU27" s="115">
        <f t="shared" si="9"/>
        <v>0</v>
      </c>
      <c r="AV27" s="115"/>
      <c r="AW27" s="12"/>
      <c r="AX27" s="12"/>
      <c r="AY27" s="12"/>
      <c r="AZ27" s="12"/>
      <c r="BA27" s="12"/>
      <c r="BB27" s="12"/>
      <c r="BC27" s="12"/>
      <c r="BD27" s="12"/>
      <c r="BE27" s="12"/>
      <c r="BF27" s="12"/>
      <c r="BG27" s="12"/>
      <c r="BH27" s="12"/>
      <c r="BI27" s="338">
        <f t="shared" si="10"/>
        <v>0</v>
      </c>
      <c r="BJ27" s="115">
        <f t="shared" si="24"/>
        <v>0</v>
      </c>
      <c r="BK27" s="344">
        <f t="shared" si="11"/>
        <v>0</v>
      </c>
      <c r="BL27" s="115">
        <f t="shared" si="12"/>
        <v>0</v>
      </c>
      <c r="BM27" s="115">
        <f t="shared" si="13"/>
        <v>0</v>
      </c>
      <c r="BN27" s="115">
        <f t="shared" si="28"/>
        <v>0</v>
      </c>
      <c r="BO27" s="339"/>
      <c r="BP27" s="343">
        <f t="shared" si="14"/>
        <v>0</v>
      </c>
      <c r="BQ27" s="115">
        <f t="shared" si="25"/>
        <v>0</v>
      </c>
      <c r="BR27" s="344">
        <f t="shared" si="26"/>
        <v>0</v>
      </c>
      <c r="BS27" s="12"/>
      <c r="BT27" s="12"/>
      <c r="BU27" s="12"/>
      <c r="BV27" s="12"/>
      <c r="BW27" s="12"/>
      <c r="BX27" s="12"/>
      <c r="BY27" s="12"/>
      <c r="BZ27" s="12"/>
      <c r="CA27" s="12"/>
      <c r="CB27" s="12"/>
      <c r="CC27" s="12"/>
      <c r="CD27" s="19"/>
      <c r="CE27" s="19"/>
      <c r="CF27" s="19"/>
      <c r="CG27" s="19"/>
      <c r="CH27" s="19"/>
      <c r="CI27" s="19"/>
      <c r="CJ27" s="19"/>
      <c r="CK27" s="19"/>
    </row>
    <row r="28" spans="2:89" s="9" customFormat="1" ht="46.5" customHeight="1">
      <c r="B28" s="279"/>
      <c r="C28" s="280"/>
      <c r="D28" s="281"/>
      <c r="E28" s="282"/>
      <c r="F28" s="176">
        <f t="shared" si="1"/>
        <v>0</v>
      </c>
      <c r="G28" s="283"/>
      <c r="H28" s="284"/>
      <c r="I28" s="284"/>
      <c r="J28" s="285"/>
      <c r="K28" s="286"/>
      <c r="L28" s="287"/>
      <c r="M28" s="116" t="str">
        <f t="shared" si="2"/>
        <v/>
      </c>
      <c r="N28" s="165" t="str">
        <f t="shared" si="15"/>
        <v/>
      </c>
      <c r="O28" s="167" t="str">
        <f t="shared" si="16"/>
        <v/>
      </c>
      <c r="P28" s="27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7" t="str">
        <f t="shared" si="3"/>
        <v>Falsch</v>
      </c>
      <c r="AG28" s="37"/>
      <c r="AH28" s="37">
        <f t="shared" si="17"/>
        <v>1</v>
      </c>
      <c r="AI28" s="37" t="str">
        <f t="shared" si="18"/>
        <v/>
      </c>
      <c r="AJ28" s="37" t="str">
        <f t="shared" si="4"/>
        <v/>
      </c>
      <c r="AK28" s="37" t="str">
        <f t="shared" si="5"/>
        <v/>
      </c>
      <c r="AL28" s="110">
        <f t="shared" si="6"/>
        <v>0</v>
      </c>
      <c r="AM28" s="378">
        <f t="shared" si="7"/>
        <v>0</v>
      </c>
      <c r="AN28" s="110">
        <f t="shared" si="19"/>
        <v>0</v>
      </c>
      <c r="AO28" s="37">
        <f t="shared" si="27"/>
        <v>0</v>
      </c>
      <c r="AP28" s="378">
        <f t="shared" si="20"/>
        <v>0</v>
      </c>
      <c r="AQ28" s="37">
        <f t="shared" si="21"/>
        <v>0</v>
      </c>
      <c r="AR28" s="378">
        <f t="shared" si="22"/>
        <v>0</v>
      </c>
      <c r="AS28" s="115">
        <f t="shared" si="23"/>
        <v>0</v>
      </c>
      <c r="AT28" s="115">
        <f t="shared" si="8"/>
        <v>0</v>
      </c>
      <c r="AU28" s="115">
        <f t="shared" si="9"/>
        <v>0</v>
      </c>
      <c r="AV28" s="115"/>
      <c r="AW28" s="12"/>
      <c r="AX28" s="12"/>
      <c r="AY28" s="12"/>
      <c r="AZ28" s="12"/>
      <c r="BA28" s="12"/>
      <c r="BB28" s="12"/>
      <c r="BC28" s="12"/>
      <c r="BD28" s="12"/>
      <c r="BE28" s="12"/>
      <c r="BF28" s="12"/>
      <c r="BG28" s="12"/>
      <c r="BH28" s="12"/>
      <c r="BI28" s="338">
        <f t="shared" si="10"/>
        <v>0</v>
      </c>
      <c r="BJ28" s="115">
        <f t="shared" si="24"/>
        <v>0</v>
      </c>
      <c r="BK28" s="344">
        <f t="shared" si="11"/>
        <v>0</v>
      </c>
      <c r="BL28" s="115">
        <f t="shared" si="12"/>
        <v>0</v>
      </c>
      <c r="BM28" s="115">
        <f t="shared" si="13"/>
        <v>0</v>
      </c>
      <c r="BN28" s="115">
        <f t="shared" si="28"/>
        <v>0</v>
      </c>
      <c r="BO28" s="339"/>
      <c r="BP28" s="343">
        <f t="shared" si="14"/>
        <v>0</v>
      </c>
      <c r="BQ28" s="115">
        <f t="shared" si="25"/>
        <v>0</v>
      </c>
      <c r="BR28" s="344">
        <f t="shared" si="26"/>
        <v>0</v>
      </c>
      <c r="BS28" s="12"/>
      <c r="BT28" s="12"/>
      <c r="BU28" s="12"/>
      <c r="BV28" s="12"/>
      <c r="BW28" s="12"/>
      <c r="BX28" s="12"/>
      <c r="BY28" s="12"/>
      <c r="BZ28" s="12"/>
      <c r="CA28" s="12"/>
      <c r="CB28" s="12"/>
      <c r="CC28" s="12"/>
      <c r="CD28" s="19"/>
      <c r="CE28" s="19"/>
      <c r="CF28" s="19"/>
      <c r="CG28" s="19"/>
      <c r="CH28" s="19"/>
      <c r="CI28" s="19"/>
      <c r="CJ28" s="19"/>
      <c r="CK28" s="19"/>
    </row>
    <row r="29" spans="2:89" s="9" customFormat="1" ht="46.5" customHeight="1">
      <c r="B29" s="279"/>
      <c r="C29" s="280"/>
      <c r="D29" s="281"/>
      <c r="E29" s="282"/>
      <c r="F29" s="176">
        <f t="shared" si="1"/>
        <v>0</v>
      </c>
      <c r="G29" s="283"/>
      <c r="H29" s="284"/>
      <c r="I29" s="284"/>
      <c r="J29" s="285"/>
      <c r="K29" s="286"/>
      <c r="L29" s="287"/>
      <c r="M29" s="116" t="str">
        <f t="shared" si="2"/>
        <v/>
      </c>
      <c r="N29" s="165" t="str">
        <f t="shared" si="15"/>
        <v/>
      </c>
      <c r="O29" s="167" t="str">
        <f t="shared" si="16"/>
        <v/>
      </c>
      <c r="P29" s="27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7" t="str">
        <f t="shared" si="3"/>
        <v>Falsch</v>
      </c>
      <c r="AG29" s="37"/>
      <c r="AH29" s="37">
        <f t="shared" si="17"/>
        <v>1</v>
      </c>
      <c r="AI29" s="37" t="str">
        <f t="shared" si="18"/>
        <v/>
      </c>
      <c r="AJ29" s="37" t="str">
        <f t="shared" si="4"/>
        <v/>
      </c>
      <c r="AK29" s="37" t="str">
        <f t="shared" si="5"/>
        <v/>
      </c>
      <c r="AL29" s="110">
        <f t="shared" si="6"/>
        <v>0</v>
      </c>
      <c r="AM29" s="378">
        <f t="shared" si="7"/>
        <v>0</v>
      </c>
      <c r="AN29" s="110">
        <f t="shared" si="19"/>
        <v>0</v>
      </c>
      <c r="AO29" s="37">
        <f t="shared" si="27"/>
        <v>0</v>
      </c>
      <c r="AP29" s="378">
        <f t="shared" si="20"/>
        <v>0</v>
      </c>
      <c r="AQ29" s="37">
        <f t="shared" si="21"/>
        <v>0</v>
      </c>
      <c r="AR29" s="378">
        <f t="shared" si="22"/>
        <v>0</v>
      </c>
      <c r="AS29" s="115">
        <f t="shared" si="23"/>
        <v>0</v>
      </c>
      <c r="AT29" s="115">
        <f t="shared" si="8"/>
        <v>0</v>
      </c>
      <c r="AU29" s="115">
        <f t="shared" si="9"/>
        <v>0</v>
      </c>
      <c r="AV29" s="115"/>
      <c r="AW29" s="12"/>
      <c r="AX29" s="12"/>
      <c r="AY29" s="12"/>
      <c r="AZ29" s="12"/>
      <c r="BA29" s="12"/>
      <c r="BB29" s="12"/>
      <c r="BC29" s="12"/>
      <c r="BD29" s="12"/>
      <c r="BE29" s="12"/>
      <c r="BF29" s="12"/>
      <c r="BG29" s="12"/>
      <c r="BH29" s="12"/>
      <c r="BI29" s="338">
        <f t="shared" si="10"/>
        <v>0</v>
      </c>
      <c r="BJ29" s="115">
        <f t="shared" si="24"/>
        <v>0</v>
      </c>
      <c r="BK29" s="344">
        <f t="shared" si="11"/>
        <v>0</v>
      </c>
      <c r="BL29" s="115">
        <f t="shared" si="12"/>
        <v>0</v>
      </c>
      <c r="BM29" s="115">
        <f t="shared" si="13"/>
        <v>0</v>
      </c>
      <c r="BN29" s="115">
        <f t="shared" si="28"/>
        <v>0</v>
      </c>
      <c r="BO29" s="339"/>
      <c r="BP29" s="343">
        <f t="shared" si="14"/>
        <v>0</v>
      </c>
      <c r="BQ29" s="115">
        <f t="shared" si="25"/>
        <v>0</v>
      </c>
      <c r="BR29" s="344">
        <f t="shared" si="26"/>
        <v>0</v>
      </c>
      <c r="BS29" s="12"/>
      <c r="BT29" s="12"/>
      <c r="BU29" s="12"/>
      <c r="BV29" s="12"/>
      <c r="BW29" s="12"/>
      <c r="BX29" s="12"/>
      <c r="BY29" s="12"/>
      <c r="BZ29" s="12"/>
      <c r="CA29" s="12"/>
      <c r="CB29" s="12"/>
      <c r="CC29" s="12"/>
      <c r="CD29" s="19"/>
      <c r="CE29" s="19"/>
      <c r="CF29" s="19"/>
      <c r="CG29" s="19"/>
      <c r="CH29" s="19"/>
      <c r="CI29" s="19"/>
      <c r="CJ29" s="19"/>
      <c r="CK29" s="19"/>
    </row>
    <row r="30" spans="2:89" s="9" customFormat="1" ht="46.5" customHeight="1">
      <c r="B30" s="279"/>
      <c r="C30" s="280"/>
      <c r="D30" s="281"/>
      <c r="E30" s="282"/>
      <c r="F30" s="176">
        <f t="shared" si="1"/>
        <v>0</v>
      </c>
      <c r="G30" s="283"/>
      <c r="H30" s="284"/>
      <c r="I30" s="284"/>
      <c r="J30" s="285"/>
      <c r="K30" s="286"/>
      <c r="L30" s="287"/>
      <c r="M30" s="116" t="str">
        <f t="shared" si="2"/>
        <v/>
      </c>
      <c r="N30" s="165" t="str">
        <f t="shared" si="15"/>
        <v/>
      </c>
      <c r="O30" s="167" t="str">
        <f t="shared" si="16"/>
        <v/>
      </c>
      <c r="P30" s="27"/>
      <c r="Q30" s="423" t="s">
        <v>95</v>
      </c>
      <c r="R30" s="423"/>
      <c r="S30" s="423"/>
      <c r="T30" s="423"/>
      <c r="U30" s="42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7" t="str">
        <f t="shared" si="3"/>
        <v>Falsch</v>
      </c>
      <c r="AG30" s="37"/>
      <c r="AH30" s="37">
        <f t="shared" si="17"/>
        <v>1</v>
      </c>
      <c r="AI30" s="37" t="str">
        <f t="shared" si="18"/>
        <v/>
      </c>
      <c r="AJ30" s="37" t="str">
        <f t="shared" si="4"/>
        <v/>
      </c>
      <c r="AK30" s="37" t="str">
        <f t="shared" si="5"/>
        <v/>
      </c>
      <c r="AL30" s="110">
        <f t="shared" si="6"/>
        <v>0</v>
      </c>
      <c r="AM30" s="378">
        <f t="shared" si="7"/>
        <v>0</v>
      </c>
      <c r="AN30" s="110">
        <f t="shared" si="19"/>
        <v>0</v>
      </c>
      <c r="AO30" s="37">
        <f t="shared" si="27"/>
        <v>0</v>
      </c>
      <c r="AP30" s="378">
        <f t="shared" si="20"/>
        <v>0</v>
      </c>
      <c r="AQ30" s="37">
        <f t="shared" si="21"/>
        <v>0</v>
      </c>
      <c r="AR30" s="378">
        <f t="shared" si="22"/>
        <v>0</v>
      </c>
      <c r="AS30" s="115">
        <f t="shared" si="23"/>
        <v>0</v>
      </c>
      <c r="AT30" s="115">
        <f t="shared" si="8"/>
        <v>0</v>
      </c>
      <c r="AU30" s="115">
        <f t="shared" si="9"/>
        <v>0</v>
      </c>
      <c r="AV30" s="115"/>
      <c r="AW30" s="12"/>
      <c r="AX30" s="12"/>
      <c r="AY30" s="12"/>
      <c r="AZ30" s="12"/>
      <c r="BA30" s="12"/>
      <c r="BB30" s="12"/>
      <c r="BC30" s="12"/>
      <c r="BD30" s="12"/>
      <c r="BE30" s="12"/>
      <c r="BF30" s="12"/>
      <c r="BG30" s="12"/>
      <c r="BH30" s="12"/>
      <c r="BI30" s="338">
        <f t="shared" si="10"/>
        <v>0</v>
      </c>
      <c r="BJ30" s="115">
        <f t="shared" si="24"/>
        <v>0</v>
      </c>
      <c r="BK30" s="344">
        <f t="shared" si="11"/>
        <v>0</v>
      </c>
      <c r="BL30" s="115">
        <f t="shared" si="12"/>
        <v>0</v>
      </c>
      <c r="BM30" s="115">
        <f t="shared" si="13"/>
        <v>0</v>
      </c>
      <c r="BN30" s="115">
        <f t="shared" si="28"/>
        <v>0</v>
      </c>
      <c r="BO30" s="339"/>
      <c r="BP30" s="343">
        <f t="shared" si="14"/>
        <v>0</v>
      </c>
      <c r="BQ30" s="115">
        <f t="shared" si="25"/>
        <v>0</v>
      </c>
      <c r="BR30" s="344">
        <f t="shared" si="26"/>
        <v>0</v>
      </c>
      <c r="BS30" s="12"/>
      <c r="BT30" s="12"/>
      <c r="BU30" s="12"/>
      <c r="BV30" s="12"/>
      <c r="BW30" s="12"/>
      <c r="BX30" s="12"/>
      <c r="BY30" s="12"/>
      <c r="BZ30" s="12"/>
      <c r="CA30" s="12"/>
      <c r="CB30" s="12"/>
      <c r="CC30" s="12"/>
      <c r="CD30" s="19"/>
      <c r="CE30" s="19"/>
      <c r="CF30" s="19"/>
      <c r="CG30" s="19"/>
      <c r="CH30" s="19"/>
      <c r="CI30" s="19"/>
      <c r="CJ30" s="19"/>
      <c r="CK30" s="19"/>
    </row>
    <row r="31" spans="2:89" s="9" customFormat="1" ht="46.5" customHeight="1">
      <c r="B31" s="279"/>
      <c r="C31" s="280"/>
      <c r="D31" s="281"/>
      <c r="E31" s="282"/>
      <c r="F31" s="176">
        <f t="shared" si="1"/>
        <v>0</v>
      </c>
      <c r="G31" s="283"/>
      <c r="H31" s="284"/>
      <c r="I31" s="284"/>
      <c r="J31" s="285"/>
      <c r="K31" s="286"/>
      <c r="L31" s="287"/>
      <c r="M31" s="116" t="str">
        <f t="shared" si="2"/>
        <v/>
      </c>
      <c r="N31" s="165" t="str">
        <f>IF(OR(AH31=0,D31=""),"",M31*C31)</f>
        <v/>
      </c>
      <c r="O31" s="167" t="str">
        <f>IF(OR(AH31=0,D31=""),"",PI()*D31^2/4*N31*7.85/1000)</f>
        <v/>
      </c>
      <c r="P31" s="27"/>
      <c r="Q31" s="428" t="s">
        <v>96</v>
      </c>
      <c r="R31" s="428"/>
      <c r="S31" s="428"/>
      <c r="T31" s="428"/>
      <c r="U31" s="428"/>
      <c r="V31" s="428"/>
      <c r="W31" s="3"/>
      <c r="X31" s="3"/>
      <c r="Y31" s="3"/>
      <c r="Z31" s="3"/>
      <c r="AA31" s="3"/>
      <c r="AB31" s="3"/>
      <c r="AC31" s="3"/>
      <c r="AD31" s="3"/>
      <c r="AE31" s="3"/>
      <c r="AF31" s="37" t="str">
        <f t="shared" si="3"/>
        <v>Falsch</v>
      </c>
      <c r="AG31" s="37"/>
      <c r="AH31" s="37">
        <f t="shared" si="17"/>
        <v>1</v>
      </c>
      <c r="AI31" s="37" t="str">
        <f t="shared" si="18"/>
        <v/>
      </c>
      <c r="AJ31" s="393" t="str">
        <f t="shared" si="4"/>
        <v/>
      </c>
      <c r="AK31" s="393" t="str">
        <f t="shared" si="5"/>
        <v/>
      </c>
      <c r="AL31" s="110">
        <f t="shared" si="6"/>
        <v>0</v>
      </c>
      <c r="AM31" s="378">
        <f t="shared" si="7"/>
        <v>0</v>
      </c>
      <c r="AN31" s="110">
        <f t="shared" si="19"/>
        <v>0</v>
      </c>
      <c r="AO31" s="37">
        <f t="shared" si="27"/>
        <v>0</v>
      </c>
      <c r="AP31" s="378">
        <f t="shared" si="20"/>
        <v>0</v>
      </c>
      <c r="AQ31" s="37">
        <f t="shared" si="21"/>
        <v>0</v>
      </c>
      <c r="AR31" s="379">
        <f t="shared" si="22"/>
        <v>0</v>
      </c>
      <c r="AS31" s="115">
        <f t="shared" si="23"/>
        <v>0</v>
      </c>
      <c r="AT31" s="115">
        <f t="shared" si="8"/>
        <v>0</v>
      </c>
      <c r="AU31" s="115">
        <f t="shared" si="9"/>
        <v>0</v>
      </c>
      <c r="AV31" s="115"/>
      <c r="AW31" s="12"/>
      <c r="AX31" s="12"/>
      <c r="AY31" s="12"/>
      <c r="AZ31" s="12"/>
      <c r="BA31" s="12"/>
      <c r="BB31" s="12"/>
      <c r="BC31" s="12"/>
      <c r="BD31" s="12"/>
      <c r="BE31" s="12"/>
      <c r="BF31" s="12"/>
      <c r="BG31" s="12"/>
      <c r="BH31" s="12"/>
      <c r="BI31" s="394">
        <f t="shared" si="10"/>
        <v>0</v>
      </c>
      <c r="BJ31" s="395">
        <f t="shared" si="24"/>
        <v>0</v>
      </c>
      <c r="BK31" s="345">
        <f t="shared" si="11"/>
        <v>0</v>
      </c>
      <c r="BL31" s="115">
        <f t="shared" si="12"/>
        <v>0</v>
      </c>
      <c r="BM31" s="115">
        <f t="shared" si="13"/>
        <v>0</v>
      </c>
      <c r="BN31" s="115">
        <f t="shared" si="28"/>
        <v>0</v>
      </c>
      <c r="BO31" s="339"/>
      <c r="BP31" s="396">
        <f t="shared" si="14"/>
        <v>0</v>
      </c>
      <c r="BQ31" s="395">
        <f t="shared" si="25"/>
        <v>0</v>
      </c>
      <c r="BR31" s="345">
        <f t="shared" si="26"/>
        <v>0</v>
      </c>
      <c r="BS31" s="12"/>
      <c r="BT31" s="12"/>
      <c r="BU31" s="12"/>
      <c r="BV31" s="12"/>
      <c r="BW31" s="12"/>
      <c r="BX31" s="12"/>
      <c r="BY31" s="12"/>
      <c r="BZ31" s="12"/>
      <c r="CA31" s="12"/>
      <c r="CB31" s="12"/>
      <c r="CC31" s="12"/>
      <c r="CD31" s="19"/>
      <c r="CE31" s="19"/>
      <c r="CF31" s="19"/>
      <c r="CG31" s="19"/>
      <c r="CH31" s="19"/>
      <c r="CI31" s="19"/>
      <c r="CJ31" s="19"/>
      <c r="CK31" s="19"/>
    </row>
    <row r="32" spans="2:89" s="9" customFormat="1" ht="18" customHeight="1">
      <c r="C32" s="118"/>
      <c r="D32" s="118"/>
      <c r="E32" s="118"/>
      <c r="F32" s="118"/>
      <c r="G32" s="430" t="s">
        <v>97</v>
      </c>
      <c r="H32" s="430"/>
      <c r="I32" s="112" t="str">
        <f>AL32&amp;AN32&amp;AQ32&amp;AS32</f>
        <v/>
      </c>
      <c r="K32" s="111"/>
      <c r="L32" s="111"/>
      <c r="N32" s="166">
        <f>SUM(N22:N31)</f>
        <v>0</v>
      </c>
      <c r="O32" s="168">
        <f>SUM(O22:O31)</f>
        <v>0</v>
      </c>
      <c r="P32" s="2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2"/>
      <c r="AG32" s="3"/>
      <c r="AH32" s="3"/>
      <c r="AI32" s="3"/>
      <c r="AJ32" s="3"/>
      <c r="AK32" s="3"/>
      <c r="AL32" s="421" t="str">
        <f>IF((SUM(AL22:AM31)&gt;0),SUM(AL22:AM31)&amp;" Gewinde","")</f>
        <v/>
      </c>
      <c r="AM32" s="421"/>
      <c r="AN32" s="421" t="str">
        <f>IF((SUM(AN22:AP31)&gt;1),", "&amp;SUM(AN22:AP31)&amp;" Muffen",IF((SUM(AN22:AP31)&gt;0),", "&amp;SUM(AN22:AP31)&amp;" Muffe",""))</f>
        <v/>
      </c>
      <c r="AO32" s="421"/>
      <c r="AP32" s="421"/>
      <c r="AQ32" s="421" t="str">
        <f>IF((SUM(AQ22:AR31)&gt;1),", "&amp;SUM(AQ22:AR31)&amp;" Platten",IF((SUM(AQ22:AR31)&gt;0),", "&amp;SUM(AQ22:AR31)&amp;" Platte",""))</f>
        <v/>
      </c>
      <c r="AR32" s="421"/>
      <c r="AS32" s="12" t="str">
        <f>IF((SUM(AS22:AS31)&gt;1),", "&amp;SUM(AS22:AS31)&amp;" NL",IF((SUM(AS22:AS31)&gt;0),", "&amp;SUM(AS22:AS31)&amp;" NL",""))</f>
        <v/>
      </c>
      <c r="AT32" s="115"/>
      <c r="AU32" s="115"/>
      <c r="AV32" s="12"/>
      <c r="AW32" s="12"/>
      <c r="AX32" s="12"/>
      <c r="AY32" s="12"/>
      <c r="AZ32" s="12"/>
      <c r="BA32" s="12"/>
      <c r="BB32" s="12"/>
      <c r="BC32" s="12"/>
      <c r="BD32" s="12"/>
      <c r="BE32" s="12"/>
      <c r="BF32" s="12"/>
      <c r="BG32" s="12"/>
      <c r="BH32" s="12"/>
      <c r="BI32" s="115"/>
      <c r="BJ32" s="115"/>
      <c r="BK32" s="115"/>
      <c r="BL32" s="115"/>
      <c r="BM32" s="115"/>
      <c r="BN32" s="115"/>
      <c r="BO32" s="115"/>
      <c r="BP32" s="115">
        <f>IF(SUM(BP22:BP31)&gt;=1,1,0)</f>
        <v>0</v>
      </c>
      <c r="BQ32" s="115">
        <f t="shared" ref="BQ32:BR32" si="29">IF(SUM(BQ22:BQ31)&gt;=1,1,0)</f>
        <v>0</v>
      </c>
      <c r="BR32" s="115">
        <f t="shared" si="29"/>
        <v>0</v>
      </c>
      <c r="BS32" s="12"/>
      <c r="BT32" s="12"/>
      <c r="BU32" s="12"/>
      <c r="BV32" s="12"/>
      <c r="BW32" s="12"/>
      <c r="BX32" s="12"/>
      <c r="BY32" s="12"/>
      <c r="BZ32" s="12"/>
      <c r="CA32" s="12"/>
      <c r="CB32" s="12"/>
      <c r="CC32" s="12"/>
      <c r="CD32" s="19"/>
      <c r="CE32" s="19"/>
      <c r="CF32" s="19"/>
      <c r="CG32" s="19"/>
      <c r="CH32" s="19"/>
      <c r="CI32" s="19"/>
      <c r="CJ32" s="19"/>
      <c r="CK32" s="19"/>
    </row>
    <row r="33" spans="2:89" s="9" customFormat="1" ht="24.75" customHeight="1">
      <c r="B33" s="354" t="s">
        <v>98</v>
      </c>
      <c r="C33" s="354"/>
      <c r="D33" s="354"/>
      <c r="E33" s="354"/>
      <c r="F33" s="354"/>
      <c r="G33" s="355"/>
      <c r="H33" s="355"/>
      <c r="I33" s="355"/>
      <c r="J33" s="355"/>
      <c r="K33" s="355"/>
      <c r="L33" s="356"/>
      <c r="M33" s="356"/>
      <c r="N33" s="1"/>
      <c r="O33" s="356"/>
      <c r="P33" s="2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2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12"/>
      <c r="AR33" s="12"/>
      <c r="AS33" s="12"/>
      <c r="AT33" s="115"/>
      <c r="AU33" s="115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9"/>
      <c r="CE33" s="19"/>
      <c r="CF33" s="19"/>
      <c r="CG33" s="19"/>
      <c r="CH33" s="19"/>
      <c r="CI33" s="19"/>
      <c r="CJ33" s="19"/>
      <c r="CK33" s="19"/>
    </row>
    <row r="34" spans="2:89" s="9" customFormat="1" ht="24" customHeight="1">
      <c r="B34" s="357" t="s">
        <v>99</v>
      </c>
      <c r="C34" s="355"/>
      <c r="D34" s="355"/>
      <c r="E34" s="355"/>
      <c r="F34" s="357" t="s">
        <v>100</v>
      </c>
      <c r="G34" s="358"/>
      <c r="H34" s="355"/>
      <c r="I34" s="355"/>
      <c r="J34" s="357" t="s">
        <v>101</v>
      </c>
      <c r="K34" s="358"/>
      <c r="L34" s="355"/>
      <c r="M34" s="354" t="s">
        <v>102</v>
      </c>
      <c r="N34" s="356"/>
      <c r="O34" s="356"/>
      <c r="P34" s="2"/>
      <c r="Q34" s="14"/>
      <c r="R34" s="2"/>
      <c r="S34" s="2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2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12"/>
      <c r="AR34" s="12"/>
      <c r="AS34" s="12"/>
      <c r="AT34" s="115"/>
      <c r="AU34" s="115"/>
      <c r="AV34" s="12"/>
      <c r="AW34" s="12"/>
      <c r="AX34" s="12"/>
      <c r="AY34" s="12"/>
      <c r="AZ34" s="12"/>
      <c r="BA34" s="12"/>
      <c r="BB34" s="12"/>
      <c r="BC34" s="12"/>
      <c r="BD34" s="12"/>
      <c r="BE34" s="12"/>
      <c r="BF34" s="12"/>
      <c r="BG34" s="12"/>
      <c r="BH34" s="12"/>
      <c r="BI34" s="12"/>
      <c r="BJ34" s="12"/>
      <c r="BK34" s="12"/>
      <c r="BL34" s="12"/>
      <c r="BM34" s="12"/>
      <c r="BN34" s="12"/>
      <c r="BO34" s="12"/>
      <c r="BP34" s="12"/>
      <c r="BQ34" s="12"/>
      <c r="BR34" s="12"/>
      <c r="BS34" s="12"/>
      <c r="BT34" s="12"/>
      <c r="BU34" s="12"/>
      <c r="BV34" s="12"/>
      <c r="BW34" s="12"/>
      <c r="BX34" s="12"/>
      <c r="BY34" s="12"/>
      <c r="BZ34" s="12"/>
      <c r="CA34" s="12"/>
      <c r="CB34" s="12"/>
      <c r="CC34" s="12"/>
      <c r="CD34" s="19"/>
      <c r="CE34" s="19"/>
      <c r="CF34" s="19"/>
      <c r="CG34" s="19"/>
      <c r="CH34" s="19"/>
      <c r="CI34" s="19"/>
      <c r="CJ34" s="19"/>
      <c r="CK34" s="19"/>
    </row>
    <row r="35" spans="2:89" s="9" customFormat="1" ht="20.100000000000001" customHeight="1">
      <c r="B35" s="358"/>
      <c r="C35" s="355"/>
      <c r="D35" s="355"/>
      <c r="E35" s="355"/>
      <c r="F35" s="355"/>
      <c r="G35" s="358"/>
      <c r="H35" s="359"/>
      <c r="I35" s="359"/>
      <c r="J35" s="359"/>
      <c r="K35" s="359"/>
      <c r="L35" s="359"/>
      <c r="M35" s="357"/>
      <c r="N35" s="360"/>
      <c r="O35" s="360"/>
      <c r="P35" s="2"/>
      <c r="Q35" s="16"/>
      <c r="R35" s="38"/>
      <c r="S35" s="38"/>
      <c r="T35" s="38"/>
      <c r="U35" s="38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2"/>
      <c r="AG35" s="3"/>
      <c r="AH35" s="3"/>
      <c r="AI35" s="3"/>
      <c r="AJ35" s="3"/>
      <c r="AK35" s="3"/>
      <c r="AL35" s="3"/>
      <c r="AM35" s="3"/>
      <c r="AN35" s="3"/>
      <c r="AO35" s="3"/>
      <c r="AP35" s="12"/>
      <c r="AQ35" s="12"/>
      <c r="AR35" s="12"/>
      <c r="AS35" s="12"/>
      <c r="AT35" s="115"/>
      <c r="AU35" s="115"/>
      <c r="AV35" s="12"/>
      <c r="AW35" s="12"/>
      <c r="AX35" s="12"/>
      <c r="AY35" s="12"/>
      <c r="AZ35" s="12"/>
      <c r="BA35" s="12"/>
      <c r="BB35" s="12"/>
      <c r="BC35" s="12"/>
      <c r="BD35" s="12"/>
      <c r="BE35" s="12"/>
      <c r="BF35" s="12"/>
      <c r="BG35" s="12"/>
      <c r="BH35" s="12"/>
      <c r="BI35" s="12"/>
      <c r="BJ35" s="12"/>
      <c r="BK35" s="12"/>
      <c r="BL35" s="12"/>
      <c r="BM35" s="12"/>
      <c r="BN35" s="12"/>
      <c r="BO35" s="12"/>
      <c r="BP35" s="12"/>
      <c r="BQ35" s="12"/>
      <c r="BR35" s="12"/>
      <c r="BS35" s="12"/>
      <c r="BT35" s="12"/>
      <c r="BU35" s="12"/>
      <c r="BV35" s="12"/>
      <c r="BW35" s="12"/>
      <c r="BX35" s="12"/>
      <c r="BY35" s="12"/>
      <c r="BZ35" s="12"/>
      <c r="CA35" s="12"/>
      <c r="CB35" s="12"/>
      <c r="CC35" s="12"/>
      <c r="CD35" s="19"/>
      <c r="CE35" s="19"/>
      <c r="CF35" s="19"/>
      <c r="CG35" s="19"/>
      <c r="CH35" s="19"/>
      <c r="CI35" s="19"/>
      <c r="CJ35" s="19"/>
      <c r="CK35" s="19"/>
    </row>
    <row r="36" spans="2:89" s="9" customFormat="1" ht="30.75" customHeight="1">
      <c r="B36" s="357"/>
      <c r="C36" s="355"/>
      <c r="D36" s="355"/>
      <c r="E36" s="355"/>
      <c r="F36" s="355"/>
      <c r="G36" s="357"/>
      <c r="H36" s="359"/>
      <c r="I36" s="359"/>
      <c r="J36" s="359"/>
      <c r="K36" s="359"/>
      <c r="L36" s="359"/>
      <c r="M36" s="358"/>
      <c r="N36" s="355"/>
      <c r="O36" s="355"/>
      <c r="P36" s="2"/>
      <c r="R36" s="38"/>
      <c r="S36" s="38"/>
      <c r="T36" s="38"/>
      <c r="U36" s="38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2"/>
      <c r="AG36" s="3"/>
      <c r="AH36" s="3"/>
      <c r="AI36" s="3"/>
      <c r="AJ36" s="3"/>
      <c r="AK36" s="3"/>
      <c r="AL36" s="3"/>
      <c r="AM36" s="3"/>
      <c r="AN36" s="3"/>
      <c r="AO36" s="3"/>
      <c r="AP36" s="12"/>
      <c r="AQ36" s="12"/>
      <c r="AR36" s="12"/>
      <c r="AS36" s="12"/>
      <c r="AT36" s="115"/>
      <c r="AU36" s="115"/>
      <c r="AV36" s="12"/>
      <c r="AW36" s="12"/>
      <c r="AX36" s="12"/>
      <c r="AY36" s="12"/>
      <c r="AZ36" s="12"/>
      <c r="BA36" s="12"/>
      <c r="BB36" s="12"/>
      <c r="BC36" s="12"/>
      <c r="BD36" s="12"/>
      <c r="BE36" s="12"/>
      <c r="BF36" s="12"/>
      <c r="BG36" s="12"/>
      <c r="BH36" s="12"/>
      <c r="BI36" s="12"/>
      <c r="BJ36" s="12"/>
      <c r="BK36" s="12"/>
      <c r="BL36" s="12"/>
      <c r="BM36" s="12"/>
      <c r="BN36" s="12"/>
      <c r="BO36" s="12"/>
      <c r="BP36" s="12"/>
      <c r="BQ36" s="12"/>
      <c r="BR36" s="12"/>
      <c r="BS36" s="12"/>
      <c r="BT36" s="12"/>
      <c r="BU36" s="12"/>
      <c r="BV36" s="12"/>
      <c r="BW36" s="12"/>
      <c r="BX36" s="12"/>
      <c r="BY36" s="12"/>
      <c r="BZ36" s="12"/>
      <c r="CA36" s="12"/>
      <c r="CB36" s="12"/>
      <c r="CC36" s="12"/>
      <c r="CD36" s="19"/>
      <c r="CE36" s="19"/>
      <c r="CF36" s="19"/>
      <c r="CG36" s="19"/>
      <c r="CH36" s="19"/>
      <c r="CI36" s="19"/>
      <c r="CJ36" s="19"/>
      <c r="CK36" s="19"/>
    </row>
    <row r="37" spans="2:89" s="9" customFormat="1" ht="39.75" customHeight="1">
      <c r="B37" s="112" t="s">
        <v>103</v>
      </c>
      <c r="C37" s="361"/>
      <c r="D37" s="359"/>
      <c r="E37" s="361"/>
      <c r="F37" s="361"/>
      <c r="G37" s="359"/>
      <c r="H37" s="359"/>
      <c r="J37" s="359"/>
      <c r="K37" s="359"/>
      <c r="L37" s="362" t="s">
        <v>104</v>
      </c>
      <c r="M37" s="359"/>
      <c r="N37" s="358"/>
      <c r="O37" s="363"/>
      <c r="P37" s="2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2"/>
      <c r="AG37" s="3"/>
      <c r="AH37" s="3"/>
      <c r="AI37" s="3"/>
      <c r="AJ37" s="3"/>
      <c r="AK37" s="3"/>
      <c r="AL37" s="3"/>
      <c r="AM37" s="3"/>
      <c r="AN37" s="3"/>
      <c r="AO37" s="3"/>
      <c r="AP37" s="12"/>
      <c r="AQ37" s="12"/>
      <c r="AR37" s="12"/>
      <c r="AS37" s="12"/>
      <c r="AT37" s="115"/>
      <c r="AU37" s="115"/>
      <c r="AV37" s="12"/>
      <c r="AW37" s="12"/>
      <c r="AX37" s="12"/>
      <c r="AY37" s="12"/>
      <c r="AZ37" s="12"/>
      <c r="BA37" s="12"/>
      <c r="BB37" s="12"/>
      <c r="BC37" s="12"/>
      <c r="BD37" s="12"/>
      <c r="BE37" s="12"/>
      <c r="BF37" s="12"/>
      <c r="BG37" s="12"/>
      <c r="BH37" s="12"/>
      <c r="BI37" s="12"/>
      <c r="BJ37" s="12"/>
      <c r="BK37" s="12"/>
      <c r="BL37" s="12"/>
      <c r="BM37" s="12"/>
      <c r="BN37" s="12"/>
      <c r="BO37" s="12"/>
      <c r="BP37" s="12"/>
      <c r="BQ37" s="12"/>
      <c r="BR37" s="12"/>
      <c r="BS37" s="12"/>
      <c r="BT37" s="12"/>
      <c r="BU37" s="12"/>
      <c r="BV37" s="12"/>
      <c r="BW37" s="12"/>
      <c r="BX37" s="12"/>
      <c r="BY37" s="12"/>
      <c r="BZ37" s="12"/>
      <c r="CA37" s="12"/>
      <c r="CB37" s="12"/>
      <c r="CC37" s="12"/>
      <c r="CD37" s="19"/>
      <c r="CE37" s="19"/>
      <c r="CF37" s="19"/>
      <c r="CG37" s="19"/>
      <c r="CH37" s="19"/>
      <c r="CI37" s="19"/>
      <c r="CJ37" s="19"/>
      <c r="CK37" s="19"/>
    </row>
    <row r="38" spans="2:89" s="7" customFormat="1" ht="20.45" customHeight="1">
      <c r="B38" s="431" t="s">
        <v>105</v>
      </c>
      <c r="C38" s="431"/>
      <c r="D38" s="431"/>
      <c r="E38" s="431"/>
      <c r="F38" s="431"/>
      <c r="G38" s="431"/>
      <c r="H38" s="432" t="s">
        <v>106</v>
      </c>
      <c r="I38" s="432"/>
      <c r="J38" s="432"/>
      <c r="K38" s="432"/>
      <c r="L38" s="432"/>
      <c r="M38" s="432"/>
      <c r="N38" s="433" t="s">
        <v>107</v>
      </c>
      <c r="O38" s="433"/>
      <c r="P38" s="2"/>
      <c r="Q38" s="2"/>
      <c r="R38" s="2"/>
      <c r="S38" s="2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2"/>
      <c r="AG38" s="3"/>
      <c r="AH38" s="3"/>
      <c r="AI38" s="3"/>
      <c r="AJ38" s="3"/>
      <c r="AK38" s="3"/>
      <c r="AL38" s="3"/>
      <c r="AM38" s="3"/>
      <c r="AN38" s="3"/>
      <c r="AO38" s="3"/>
      <c r="AP38" s="12"/>
      <c r="AQ38" s="12"/>
      <c r="AR38" s="12"/>
      <c r="AS38" s="12"/>
      <c r="AT38" s="115"/>
      <c r="AU38" s="115"/>
      <c r="AV38" s="12"/>
      <c r="AW38" s="12"/>
      <c r="AX38" s="12"/>
      <c r="AY38" s="12"/>
      <c r="AZ38" s="12"/>
      <c r="BA38" s="12"/>
      <c r="BB38" s="12"/>
      <c r="BC38" s="12"/>
      <c r="BD38" s="12"/>
      <c r="BE38" s="12"/>
      <c r="BF38" s="12"/>
      <c r="BG38" s="12"/>
      <c r="BH38" s="12"/>
      <c r="BI38" s="12"/>
      <c r="BJ38" s="12"/>
      <c r="BK38" s="12"/>
      <c r="BL38" s="12"/>
      <c r="BM38" s="12"/>
      <c r="BN38" s="12"/>
      <c r="BO38" s="12"/>
      <c r="BP38" s="12"/>
      <c r="BQ38" s="12"/>
      <c r="BR38" s="12"/>
      <c r="BS38" s="12"/>
      <c r="BT38" s="12"/>
      <c r="BU38" s="12"/>
      <c r="BV38" s="12"/>
      <c r="BW38" s="12"/>
      <c r="BX38" s="12"/>
      <c r="BY38" s="12"/>
      <c r="BZ38" s="12"/>
      <c r="CA38" s="12"/>
      <c r="CB38" s="12"/>
      <c r="CC38" s="12"/>
      <c r="CD38" s="19"/>
      <c r="CE38" s="19"/>
      <c r="CF38" s="19"/>
      <c r="CG38" s="19"/>
      <c r="CH38" s="19"/>
      <c r="CI38" s="19"/>
      <c r="CJ38" s="19"/>
      <c r="CK38" s="19"/>
    </row>
    <row r="39" spans="2:89" s="40" customFormat="1" ht="17.45" customHeight="1">
      <c r="B39" s="371" t="s">
        <v>108</v>
      </c>
      <c r="C39" s="364"/>
      <c r="D39" s="364"/>
      <c r="E39" s="364"/>
      <c r="F39" s="364"/>
      <c r="G39" s="364"/>
      <c r="H39" s="365" t="s">
        <v>109</v>
      </c>
      <c r="I39" s="434"/>
      <c r="J39" s="434"/>
      <c r="K39" s="365" t="s">
        <v>110</v>
      </c>
      <c r="L39" s="434"/>
      <c r="M39" s="374"/>
      <c r="N39" s="372" t="s">
        <v>111</v>
      </c>
      <c r="O39" s="366"/>
      <c r="P39" s="208"/>
      <c r="Q39" s="208"/>
      <c r="R39" s="208"/>
      <c r="S39" s="208"/>
      <c r="T39" s="367"/>
      <c r="U39" s="367"/>
      <c r="V39" s="367"/>
      <c r="W39" s="367"/>
      <c r="X39" s="367"/>
      <c r="Y39" s="367"/>
      <c r="Z39" s="367"/>
      <c r="AA39" s="367"/>
      <c r="AB39" s="367"/>
      <c r="AC39" s="367"/>
      <c r="AD39" s="367"/>
      <c r="AE39" s="367"/>
      <c r="AF39" s="208"/>
      <c r="AG39" s="367"/>
      <c r="AH39" s="367"/>
      <c r="AI39" s="367"/>
      <c r="AJ39" s="367"/>
      <c r="AK39" s="367"/>
      <c r="AL39" s="367"/>
      <c r="AM39" s="367"/>
      <c r="AN39" s="367"/>
      <c r="AO39" s="367"/>
      <c r="AP39" s="368"/>
      <c r="AQ39" s="368"/>
      <c r="AR39" s="368"/>
      <c r="AS39" s="368"/>
      <c r="AT39" s="369"/>
      <c r="AU39" s="369"/>
      <c r="AV39" s="368"/>
      <c r="AW39" s="368"/>
      <c r="AX39" s="368"/>
      <c r="AY39" s="368"/>
      <c r="AZ39" s="368"/>
      <c r="BA39" s="368"/>
      <c r="BB39" s="368"/>
      <c r="BC39" s="368"/>
      <c r="BD39" s="368"/>
      <c r="BE39" s="368"/>
      <c r="BF39" s="368"/>
      <c r="BG39" s="368"/>
      <c r="BH39" s="368"/>
      <c r="BI39" s="368"/>
      <c r="BJ39" s="368"/>
      <c r="BK39" s="368"/>
      <c r="BL39" s="368"/>
      <c r="BM39" s="368"/>
      <c r="BN39" s="368"/>
      <c r="BO39" s="368"/>
      <c r="BP39" s="368"/>
      <c r="BQ39" s="368"/>
      <c r="BR39" s="368"/>
      <c r="BS39" s="368"/>
      <c r="BT39" s="368"/>
      <c r="BU39" s="368"/>
      <c r="BV39" s="368"/>
      <c r="BW39" s="368"/>
      <c r="BX39" s="368"/>
      <c r="BY39" s="368"/>
      <c r="BZ39" s="368"/>
      <c r="CA39" s="368"/>
      <c r="CB39" s="368"/>
      <c r="CC39" s="368"/>
      <c r="CD39" s="370"/>
      <c r="CE39" s="370"/>
      <c r="CF39" s="370"/>
      <c r="CG39" s="370"/>
      <c r="CH39" s="370"/>
      <c r="CI39" s="370"/>
      <c r="CJ39" s="370"/>
      <c r="CK39" s="370"/>
    </row>
    <row r="40" spans="2:89" s="7" customFormat="1" ht="20.100000000000001" customHeight="1">
      <c r="B40" s="357"/>
      <c r="C40" s="355"/>
      <c r="D40" s="355"/>
      <c r="E40" s="355"/>
      <c r="F40" s="355"/>
      <c r="G40" s="356"/>
      <c r="H40" s="356"/>
      <c r="I40" s="434"/>
      <c r="J40" s="434"/>
      <c r="K40" s="356"/>
      <c r="L40" s="434"/>
      <c r="M40" s="374"/>
      <c r="N40" s="356"/>
      <c r="O40" s="356"/>
      <c r="P40" s="2"/>
      <c r="Q40" s="15"/>
      <c r="R40" s="2"/>
      <c r="S40" s="2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2"/>
      <c r="AG40" s="3"/>
      <c r="AH40" s="3"/>
      <c r="AI40" s="3"/>
      <c r="AJ40" s="3"/>
      <c r="AK40" s="3"/>
      <c r="AL40" s="3"/>
      <c r="AM40" s="3"/>
      <c r="AN40" s="3"/>
      <c r="AO40" s="3"/>
      <c r="AP40" s="12"/>
      <c r="AQ40" s="12"/>
      <c r="AR40" s="12"/>
      <c r="AS40" s="12"/>
      <c r="AT40" s="115"/>
      <c r="AU40" s="115"/>
      <c r="AV40" s="12"/>
      <c r="AW40" s="12"/>
      <c r="AX40" s="12"/>
      <c r="AY40" s="12"/>
      <c r="AZ40" s="12"/>
      <c r="BA40" s="12"/>
      <c r="BB40" s="12"/>
      <c r="BC40" s="12"/>
      <c r="BD40" s="12"/>
      <c r="BE40" s="12"/>
      <c r="BF40" s="12"/>
      <c r="BG40" s="12"/>
      <c r="BH40" s="12"/>
      <c r="BI40" s="12"/>
      <c r="BJ40" s="12"/>
      <c r="BK40" s="12"/>
      <c r="BL40" s="12"/>
      <c r="BM40" s="12"/>
      <c r="BN40" s="12"/>
      <c r="BO40" s="12"/>
      <c r="BP40" s="12"/>
      <c r="BQ40" s="12"/>
      <c r="BR40" s="12"/>
      <c r="BS40" s="12"/>
      <c r="BT40" s="12"/>
      <c r="BU40" s="12"/>
      <c r="BV40" s="12"/>
      <c r="BW40" s="12"/>
      <c r="BX40" s="12"/>
      <c r="BY40" s="12"/>
      <c r="BZ40" s="12"/>
      <c r="CA40" s="12"/>
      <c r="CB40" s="12"/>
      <c r="CC40" s="12"/>
      <c r="CD40" s="19"/>
      <c r="CE40" s="19"/>
      <c r="CF40" s="19"/>
      <c r="CG40" s="19"/>
      <c r="CH40" s="19"/>
      <c r="CI40" s="19"/>
      <c r="CJ40" s="19"/>
      <c r="CK40" s="19"/>
    </row>
    <row r="41" spans="2:89" s="7" customFormat="1" ht="49.5" customHeight="1">
      <c r="G41" s="31"/>
      <c r="H41" s="20"/>
      <c r="J41" s="173" t="s">
        <v>238</v>
      </c>
      <c r="K41" s="20"/>
      <c r="L41" s="171"/>
      <c r="M41" s="172"/>
      <c r="P41" s="2"/>
      <c r="Q41" s="2"/>
      <c r="R41" s="2"/>
      <c r="S41" s="2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2"/>
      <c r="AG41" s="3"/>
      <c r="AH41" s="3"/>
      <c r="AI41" s="3"/>
      <c r="AJ41" s="3"/>
      <c r="AK41" s="3"/>
      <c r="AL41" s="3"/>
      <c r="AM41" s="3"/>
      <c r="AN41" s="3"/>
      <c r="AO41" s="3"/>
      <c r="AP41" s="12"/>
      <c r="AQ41" s="12"/>
      <c r="AR41" s="12"/>
      <c r="AS41" s="12"/>
      <c r="AT41" s="115"/>
      <c r="AU41" s="115"/>
      <c r="AV41" s="12"/>
      <c r="AW41" s="12"/>
      <c r="AX41" s="12"/>
      <c r="AY41" s="12"/>
      <c r="AZ41" s="12"/>
      <c r="BA41" s="12"/>
      <c r="BB41" s="12"/>
      <c r="BC41" s="12"/>
      <c r="BD41" s="12"/>
      <c r="BE41" s="12"/>
      <c r="BF41" s="12"/>
      <c r="BG41" s="12"/>
      <c r="BH41" s="12"/>
      <c r="BI41" s="12"/>
      <c r="BJ41" s="12"/>
      <c r="BK41" s="12"/>
      <c r="BL41" s="12"/>
      <c r="BM41" s="12"/>
      <c r="BN41" s="12"/>
      <c r="BO41" s="12"/>
      <c r="BP41" s="12"/>
      <c r="BQ41" s="12"/>
      <c r="BR41" s="12"/>
      <c r="BS41" s="12"/>
      <c r="BT41" s="12"/>
      <c r="BU41" s="12"/>
      <c r="BV41" s="12"/>
      <c r="BW41" s="12"/>
      <c r="BX41" s="12"/>
      <c r="BY41" s="12"/>
      <c r="BZ41" s="12"/>
      <c r="CA41" s="12"/>
      <c r="CB41" s="12"/>
      <c r="CC41" s="12"/>
      <c r="CD41" s="19"/>
      <c r="CE41" s="19"/>
      <c r="CF41" s="19"/>
      <c r="CG41" s="19"/>
      <c r="CH41" s="19"/>
      <c r="CI41" s="19"/>
      <c r="CJ41" s="19"/>
      <c r="CK41" s="19"/>
    </row>
    <row r="42" spans="2:89">
      <c r="B42" s="57"/>
      <c r="C42" s="57"/>
      <c r="D42" s="57"/>
      <c r="E42" s="57"/>
      <c r="F42" s="57"/>
      <c r="G42" s="57"/>
      <c r="H42" s="57"/>
      <c r="I42" s="57"/>
      <c r="J42" s="57"/>
      <c r="K42" s="57"/>
      <c r="L42" s="57"/>
      <c r="M42" s="57"/>
      <c r="N42" s="57"/>
      <c r="O42" s="57"/>
      <c r="AT42" s="115"/>
      <c r="AU42" s="115"/>
    </row>
    <row r="43" spans="2:89" ht="15.75">
      <c r="B43" s="61" t="s">
        <v>112</v>
      </c>
      <c r="C43" s="57"/>
      <c r="D43" s="57"/>
      <c r="E43" s="57"/>
      <c r="F43" s="57"/>
      <c r="G43" s="57"/>
      <c r="H43" s="57"/>
      <c r="I43" s="57"/>
      <c r="J43" s="57"/>
      <c r="K43" s="57"/>
      <c r="L43" s="57"/>
      <c r="M43" s="57"/>
      <c r="N43" s="57"/>
      <c r="O43" s="57"/>
      <c r="AT43" s="115"/>
      <c r="AU43" s="115"/>
    </row>
    <row r="44" spans="2:89">
      <c r="B44" s="397" t="s">
        <v>56</v>
      </c>
      <c r="C44" s="62" t="s">
        <v>57</v>
      </c>
      <c r="D44" s="62" t="s">
        <v>58</v>
      </c>
      <c r="E44" s="63" t="s">
        <v>59</v>
      </c>
      <c r="F44" s="175" t="s">
        <v>60</v>
      </c>
      <c r="G44" s="425" t="s">
        <v>61</v>
      </c>
      <c r="H44" s="426"/>
      <c r="I44" s="426"/>
      <c r="J44" s="427"/>
      <c r="K44" s="425" t="s">
        <v>62</v>
      </c>
      <c r="L44" s="429"/>
      <c r="M44" s="64" t="s">
        <v>63</v>
      </c>
      <c r="N44" s="62" t="s">
        <v>64</v>
      </c>
      <c r="O44" s="65" t="s">
        <v>65</v>
      </c>
      <c r="AT44" s="115"/>
      <c r="AU44" s="115"/>
    </row>
    <row r="45" spans="2:89">
      <c r="B45" s="397"/>
      <c r="C45" s="62" t="s">
        <v>77</v>
      </c>
      <c r="D45" s="62" t="s">
        <v>78</v>
      </c>
      <c r="E45" s="63" t="s">
        <v>79</v>
      </c>
      <c r="F45" s="175" t="s">
        <v>80</v>
      </c>
      <c r="G45" s="66" t="s">
        <v>81</v>
      </c>
      <c r="H45" s="62" t="s">
        <v>82</v>
      </c>
      <c r="I45" s="62" t="s">
        <v>83</v>
      </c>
      <c r="J45" s="67" t="s">
        <v>84</v>
      </c>
      <c r="K45" s="398" t="s">
        <v>85</v>
      </c>
      <c r="L45" s="68" t="s">
        <v>86</v>
      </c>
      <c r="M45" s="64" t="s">
        <v>87</v>
      </c>
      <c r="N45" s="62" t="s">
        <v>87</v>
      </c>
      <c r="O45" s="65" t="s">
        <v>88</v>
      </c>
      <c r="AT45" s="115"/>
      <c r="AU45" s="115"/>
    </row>
    <row r="46" spans="2:89" ht="48.75" customHeight="1">
      <c r="B46" s="69" t="s">
        <v>113</v>
      </c>
      <c r="C46" s="70">
        <v>10</v>
      </c>
      <c r="D46" s="70">
        <v>20</v>
      </c>
      <c r="E46" s="288" t="s">
        <v>18</v>
      </c>
      <c r="F46" s="176">
        <f>IF(D46="",0,IF(OR(E46="HNL BLS-100",E46="HNL LCE-100",E46="HNL BLS-150",E46="HNL LCE-150",E46="HNL BLS-200",E46="HNL LCE-200",E46="SNL BLS-100",E46="SNL BLS-150",E46="SNL BLS-200",E46="SNL LCE-100",E46="SNL LCE-150",E46="SNL LCE-200"),BJ46,0))</f>
        <v>0</v>
      </c>
      <c r="G46" s="71" t="s">
        <v>114</v>
      </c>
      <c r="H46" s="72">
        <v>100</v>
      </c>
      <c r="I46" s="72">
        <v>50</v>
      </c>
      <c r="J46" s="73"/>
      <c r="K46" s="74" t="s">
        <v>73</v>
      </c>
      <c r="L46" s="75" t="s">
        <v>115</v>
      </c>
      <c r="M46" s="117">
        <f>(H46+I46+J46+AU46+AV46)/100</f>
        <v>1.5</v>
      </c>
      <c r="N46" s="76">
        <f t="shared" ref="N46" si="30">M46*C46</f>
        <v>15</v>
      </c>
      <c r="O46" s="77">
        <f>PI()*D46^2/4*N46*7.85/1000</f>
        <v>36.992253496019813</v>
      </c>
      <c r="AT46" s="115">
        <f>IF(AND(K46="ehd2",(H46+I46+J46)&lt;&gt;0),(HLOOKUP(D46,$AW$20:$BG$21,2)),0)</f>
        <v>0</v>
      </c>
      <c r="AU46" s="115"/>
      <c r="BI46" s="178">
        <f>IF(OR(E46="HNL BLS-100",E46="HNL BLS-150",E46="HNL BLS-200",E46="HNL LCE-100",E46="HNL LCE-150",E46="HNL LCE-200",E46="SNL BLS-100",E46="SNL BLS-150",E46="SNL BLS-200",E46="SNL LCE-100",E46="SNL LCE-150",E46="SNL LCE-200"),C46,0)</f>
        <v>0</v>
      </c>
      <c r="BJ46" s="12">
        <f>ROUNDUP(IF(BK46=0,BI46,IF(OR(E46="HNL BLS-100",E46="HNL LCE-100",E46="SNL BLS-100",E46="SNL LCE-100"),BI46/12,IF(OR(E46="HNL BLS-150",E46="HNL LCE-150",E46="SNL BLS-150",E46="SNL LCE-150"),BI46/8,IF(OR(E46="HNL BLS-200",E46="HNL LCE-200",E46="SNL BLS-200",E46="SNL LCE-200"),BI46/6)))),0)</f>
        <v>0</v>
      </c>
      <c r="BK46" s="399">
        <f>IF(OR(M46="",M46=0),0,1)</f>
        <v>1</v>
      </c>
    </row>
    <row r="47" spans="2:89" s="57" customFormat="1" ht="48.75" customHeight="1">
      <c r="B47" s="69" t="s">
        <v>116</v>
      </c>
      <c r="C47" s="70">
        <v>20</v>
      </c>
      <c r="D47" s="70">
        <v>26</v>
      </c>
      <c r="E47" s="288" t="s">
        <v>117</v>
      </c>
      <c r="F47" s="176">
        <f>IF(D47="",0,IF(OR(E47="HNL BLS-100",E47="HNL LCE-100",E47="HNL BLS-150",E47="HNL LCE-150",E47="HNL BLS-200",E47="HNL LCE-200",E47="SNL BLS-100",E47="SNL BLS-150",E47="SNL BLS-200",E47="SNL LCE-100",E47="SNL LCE-150",E47="SNL LCE-200"),BJ47,0))</f>
        <v>0</v>
      </c>
      <c r="G47" s="71" t="s">
        <v>118</v>
      </c>
      <c r="H47" s="72">
        <v>200</v>
      </c>
      <c r="I47" s="72"/>
      <c r="J47" s="73"/>
      <c r="K47" s="74" t="s">
        <v>119</v>
      </c>
      <c r="L47" s="75" t="s">
        <v>120</v>
      </c>
      <c r="M47" s="117">
        <f>(H47+I47+J47+AU47+AV47)/100</f>
        <v>2.39</v>
      </c>
      <c r="N47" s="78">
        <f t="shared" ref="N47" si="31">M47*C47</f>
        <v>47.800000000000004</v>
      </c>
      <c r="O47" s="79">
        <f>PI()*D47^2/4*N47*7.85/1000</f>
        <v>199.22054812769818</v>
      </c>
      <c r="AF47" s="80"/>
      <c r="AG47" s="81"/>
      <c r="AH47" s="82"/>
      <c r="AI47" s="82"/>
      <c r="AJ47" s="82"/>
      <c r="AK47" s="82"/>
      <c r="AL47" s="82"/>
      <c r="AM47" s="58"/>
      <c r="AN47" s="58"/>
      <c r="AO47" s="58"/>
      <c r="AP47" s="59"/>
      <c r="AQ47" s="59"/>
      <c r="AR47" s="59"/>
      <c r="AS47" s="59"/>
      <c r="AT47" s="115">
        <f>IF(AND(K47="ehd2",(H47+I47+J47)&lt;&gt;0),(HLOOKUP(D47,$AW$20:$BG$21,2)),0)</f>
        <v>0</v>
      </c>
      <c r="AU47" s="115">
        <f>IF(AND(L47="ehd2",(H47+I47+J47&lt;&gt;0)),HLOOKUP(D47,$AW$20:$BG$21,2),0)</f>
        <v>39</v>
      </c>
      <c r="AV47" s="59"/>
      <c r="AW47" s="59"/>
      <c r="AX47" s="59"/>
      <c r="AY47" s="59"/>
      <c r="AZ47" s="59"/>
      <c r="BA47" s="59"/>
      <c r="BB47" s="59"/>
      <c r="BC47" s="59"/>
      <c r="BD47" s="59"/>
      <c r="BE47" s="59"/>
      <c r="BF47" s="59"/>
      <c r="BG47" s="59"/>
      <c r="BH47" s="59"/>
      <c r="BI47" s="178">
        <f>IF(OR(E47="HNL BLS-100",E47="HNL BLS-150",E47="HNL BLS-200",E47="HNL LCE-100",E47="HNL LCE-150",E47="HNL LCE-200",E47="SNL BLS-100",E47="SNL BLS-150",E47="SNL BLS-200",E47="SNL LCE-100",E47="SNL LCE-150",E47="SNL LCE-200"),C47,0)</f>
        <v>0</v>
      </c>
      <c r="BJ47" s="12">
        <f>ROUNDUP(IF(BK47=0,BI47,IF(OR(E47="HNL BLS-100",E47="HNL LCE-100",E47="SNL BLS-100",E47="SNL LCE-100"),BI47/12,IF(OR(E47="HNL BLS-150",E47="HNL LCE-150",E47="SNL BLS-150",E47="SNL LCE-150"),BI47/8,IF(OR(E47="HNL BLS-200",E47="HNL LCE-200",E47="SNL BLS-200",E47="SNL LCE-200"),BI47/6)))),0)</f>
        <v>0</v>
      </c>
      <c r="BK47" s="399">
        <f>IF(OR(M47="",M47=0),0,1)</f>
        <v>1</v>
      </c>
      <c r="BL47" s="59"/>
      <c r="BM47" s="59"/>
      <c r="BN47" s="59"/>
      <c r="BO47" s="59"/>
      <c r="BP47" s="59"/>
      <c r="BQ47" s="59"/>
      <c r="BR47" s="59"/>
      <c r="BS47" s="59"/>
      <c r="BT47" s="59"/>
      <c r="BU47" s="59"/>
      <c r="BV47" s="59"/>
      <c r="BW47" s="59"/>
      <c r="BX47" s="59"/>
      <c r="BY47" s="59"/>
      <c r="BZ47" s="59"/>
      <c r="CA47" s="59"/>
      <c r="CB47" s="59"/>
      <c r="CC47" s="59"/>
      <c r="CD47" s="59"/>
      <c r="CE47" s="59"/>
      <c r="CF47" s="59"/>
      <c r="CG47" s="59"/>
      <c r="CH47" s="59"/>
      <c r="CI47" s="59"/>
      <c r="CJ47" s="59"/>
      <c r="CK47" s="59"/>
    </row>
    <row r="48" spans="2:89" s="57" customFormat="1" ht="48.75" customHeight="1">
      <c r="B48" s="69" t="s">
        <v>121</v>
      </c>
      <c r="C48" s="70">
        <v>16</v>
      </c>
      <c r="D48" s="70">
        <v>16</v>
      </c>
      <c r="E48" s="288" t="s">
        <v>122</v>
      </c>
      <c r="F48" s="176">
        <f>IF(D48="",0,IF(OR(E48="HNL BLS-100",E48="HNL LCE-100",E48="HNL BLS-150",E48="HNL LCE-150",E48="HNL BLS-200",E48="HNL LCE-200",E48="SNL BLS-100",E48="SNL BLS-150",E48="SNL BLS-200",E48="SNL LCE-100",E48="SNL LCE-150",E48="SNL LCE-200"),BJ48,0))</f>
        <v>2</v>
      </c>
      <c r="G48" s="71" t="s">
        <v>114</v>
      </c>
      <c r="H48" s="72">
        <v>70</v>
      </c>
      <c r="I48" s="72">
        <v>30</v>
      </c>
      <c r="J48" s="73"/>
      <c r="K48" s="74" t="s">
        <v>119</v>
      </c>
      <c r="L48" s="75" t="s">
        <v>73</v>
      </c>
      <c r="M48" s="117">
        <f>(H48+I48+J48+AU48+AV48)/100</f>
        <v>1</v>
      </c>
      <c r="N48" s="78">
        <f t="shared" ref="N48" si="32">M48*C48</f>
        <v>16</v>
      </c>
      <c r="O48" s="79">
        <f>PI()*D48^2/4*N48*7.85/1000</f>
        <v>25.253378386616191</v>
      </c>
      <c r="AF48" s="80"/>
      <c r="AG48" s="81"/>
      <c r="AH48" s="82"/>
      <c r="AI48" s="82"/>
      <c r="AJ48" s="82"/>
      <c r="AK48" s="82"/>
      <c r="AL48" s="82"/>
      <c r="AM48" s="58"/>
      <c r="AN48" s="58"/>
      <c r="AO48" s="58"/>
      <c r="AP48" s="59"/>
      <c r="AQ48" s="59"/>
      <c r="AR48" s="59"/>
      <c r="AS48" s="59"/>
      <c r="AT48" s="115">
        <f>IF(AND(K48="ehd2",(H48+I48+J48)&lt;&gt;0),(HLOOKUP(D48,$AW$20:$BG$21,2)),0)</f>
        <v>0</v>
      </c>
      <c r="AU48" s="115">
        <f>IF(AND(L48="ehd2",(H48+I48+J48&lt;&gt;0)),HLOOKUP(D48,$AW$20:$BG$21,2),0)</f>
        <v>0</v>
      </c>
      <c r="AV48" s="59"/>
      <c r="AW48" s="59"/>
      <c r="AX48" s="59"/>
      <c r="AY48" s="59"/>
      <c r="AZ48" s="59"/>
      <c r="BA48" s="59"/>
      <c r="BB48" s="59"/>
      <c r="BC48" s="59"/>
      <c r="BD48" s="59"/>
      <c r="BE48" s="59"/>
      <c r="BF48" s="59"/>
      <c r="BG48" s="59"/>
      <c r="BH48" s="59"/>
      <c r="BI48" s="178">
        <f>IF(OR(E48="HNL BLS-100",E48="HNL BLS-150",E48="HNL BLS-200",E48="HNL LCE-100",E48="HNL LCE-150",E48="HNL LCE-200",E48="SNL BLS-100",E48="SNL BLS-150",E48="SNL BLS-200",E48="SNL LCE-100",E48="SNL LCE-150",E48="SNL LCE-200"),C48,0)</f>
        <v>16</v>
      </c>
      <c r="BJ48" s="12">
        <f>ROUNDUP(IF(BK48=0,BI48,IF(OR(E48="HNL BLS-100",E48="HNL LCE-100",E48="SNL BLS-100",E48="SNL LCE-100"),BI48/12,IF(OR(E48="HNL BLS-150",E48="HNL LCE-150",E48="SNL BLS-150",E48="SNL LCE-150"),BI48/8,IF(OR(E48="HNL BLS-200",E48="HNL LCE-200",E48="SNL BLS-200",E48="SNL LCE-200"),BI48/6)))),0)</f>
        <v>2</v>
      </c>
      <c r="BK48" s="399">
        <f>IF(OR(M48="",M48=0),0,1)</f>
        <v>1</v>
      </c>
      <c r="BL48" s="59"/>
      <c r="BM48" s="59"/>
      <c r="BN48" s="59"/>
      <c r="BO48" s="59"/>
      <c r="BP48" s="59"/>
      <c r="BQ48" s="59"/>
      <c r="BR48" s="59"/>
      <c r="BS48" s="59"/>
      <c r="BT48" s="59"/>
      <c r="BU48" s="59"/>
      <c r="BV48" s="59"/>
      <c r="BW48" s="59"/>
      <c r="BX48" s="59"/>
      <c r="BY48" s="59"/>
      <c r="BZ48" s="59"/>
      <c r="CA48" s="59"/>
      <c r="CB48" s="59"/>
      <c r="CC48" s="59"/>
      <c r="CD48" s="59"/>
      <c r="CE48" s="59"/>
      <c r="CF48" s="59"/>
      <c r="CG48" s="59"/>
      <c r="CH48" s="59"/>
      <c r="CI48" s="59"/>
      <c r="CJ48" s="59"/>
      <c r="CK48" s="59"/>
    </row>
    <row r="49" spans="2:89" s="57" customFormat="1" ht="48.75" customHeight="1">
      <c r="B49" s="69" t="s">
        <v>123</v>
      </c>
      <c r="C49" s="70">
        <v>16</v>
      </c>
      <c r="D49" s="70">
        <v>16</v>
      </c>
      <c r="E49" s="288" t="s">
        <v>17</v>
      </c>
      <c r="F49" s="176">
        <f>IF(D49="",0,IF(OR(E49="HNL BLS-100",E49="HNL LCE-100",E49="HNL BLS-150",E49="HNL LCE-150",E49="HNL BLS-200",E49="HNL LCE-200",E49="SNL BLS-100",E49="SNL BLS-150",E49="SNL BLS-200",E49="SNL LCE-100",E49="SNL LCE-150",E49="SNL LCE-200"),BJ49,0))</f>
        <v>0</v>
      </c>
      <c r="G49" s="71"/>
      <c r="H49" s="72"/>
      <c r="I49" s="72"/>
      <c r="J49" s="73"/>
      <c r="K49" s="74"/>
      <c r="L49" s="75"/>
      <c r="M49" s="117">
        <f>(H49+I49+J49+AU49+AV49)/100</f>
        <v>0</v>
      </c>
      <c r="N49" s="78">
        <f t="shared" ref="N49" si="33">M49*C49</f>
        <v>0</v>
      </c>
      <c r="O49" s="79">
        <f>PI()*D49^2/4*N49*7.85/1000</f>
        <v>0</v>
      </c>
      <c r="AF49" s="80"/>
      <c r="AG49" s="81"/>
      <c r="AH49" s="82"/>
      <c r="AI49" s="82"/>
      <c r="AJ49" s="82"/>
      <c r="AK49" s="82"/>
      <c r="AL49" s="82"/>
      <c r="AM49" s="58"/>
      <c r="AN49" s="58"/>
      <c r="AO49" s="58"/>
      <c r="AP49" s="59"/>
      <c r="AQ49" s="59"/>
      <c r="AR49" s="59"/>
      <c r="AS49" s="59"/>
      <c r="AT49" s="115">
        <f>IF(AND(K49="ehd2",(H49+I49+J49)&lt;&gt;0),(HLOOKUP(D49,$AW$20:$BG$21,2)),0)</f>
        <v>0</v>
      </c>
      <c r="AU49" s="115">
        <f>IF(AND(L49="ehd2",(H49+I49+J49&lt;&gt;0)),HLOOKUP(D49,$AW$20:$BG$21,2),0)</f>
        <v>0</v>
      </c>
      <c r="AV49" s="59"/>
      <c r="AW49" s="59"/>
      <c r="AX49" s="59"/>
      <c r="AY49" s="59"/>
      <c r="AZ49" s="59"/>
      <c r="BA49" s="59"/>
      <c r="BB49" s="59"/>
      <c r="BC49" s="59"/>
      <c r="BD49" s="59"/>
      <c r="BE49" s="59"/>
      <c r="BF49" s="59"/>
      <c r="BG49" s="59"/>
      <c r="BH49" s="59"/>
      <c r="BI49" s="178">
        <f>IF(OR(E49="HNL BLS-100",E49="HNL BLS-150",E49="HNL BLS-200",E49="HNL LCE-100",E49="HNL LCE-150",E49="HNL LCE-200",E49="SNL BLS-100",E49="SNL BLS-150",E49="SNL BLS-200",E49="SNL LCE-100",E49="SNL LCE-150",E49="SNL LCE-200"),C49,0)</f>
        <v>0</v>
      </c>
      <c r="BJ49" s="12">
        <f>ROUNDUP(IF(BK49=0,BI49,IF(OR(E49="HNL BLS-100",E49="HNL LCE-100",E49="SNL BLS-100",E49="SNL LCE-100"),BI49/12,IF(OR(E49="HNL BLS-150",E49="HNL LCE-150",E49="SNL BLS-150",E49="SNL LCE-150"),BI49/8,IF(OR(E49="HNL BLS-200",E49="HNL LCE-200",E49="SNL BLS-200",E49="SNL LCE-200"),BI49/6)))),0)</f>
        <v>0</v>
      </c>
      <c r="BK49" s="399">
        <f>IF(OR(M49="",M49=0),0,1)</f>
        <v>0</v>
      </c>
      <c r="BL49" s="59"/>
      <c r="BM49" s="59"/>
      <c r="BN49" s="59"/>
      <c r="BO49" s="59"/>
      <c r="BP49" s="59"/>
      <c r="BQ49" s="59"/>
      <c r="BR49" s="59"/>
      <c r="BS49" s="59"/>
      <c r="BT49" s="59"/>
      <c r="BU49" s="59"/>
      <c r="BV49" s="59"/>
      <c r="BW49" s="59"/>
      <c r="BX49" s="59"/>
      <c r="BY49" s="59"/>
      <c r="BZ49" s="59"/>
      <c r="CA49" s="59"/>
      <c r="CB49" s="59"/>
      <c r="CC49" s="59"/>
      <c r="CD49" s="59"/>
      <c r="CE49" s="59"/>
      <c r="CF49" s="59"/>
      <c r="CG49" s="59"/>
      <c r="CH49" s="59"/>
      <c r="CI49" s="59"/>
      <c r="CJ49" s="59"/>
      <c r="CK49" s="59"/>
    </row>
    <row r="50" spans="2:89" s="57" customFormat="1" ht="48.75" customHeight="1">
      <c r="B50" s="69" t="s">
        <v>124</v>
      </c>
      <c r="C50" s="70">
        <v>25</v>
      </c>
      <c r="D50" s="70">
        <v>14</v>
      </c>
      <c r="E50" s="288"/>
      <c r="F50" s="176">
        <f>IF(D50="",0,IF(OR(E50="HNL BLS-100",E50="HNL LCE-100",E50="HNL BLS-150",E50="HNL LCE-150",E50="HNL BLS-200",E50="HNL LCE-200",E50="SNL BLS-100",E50="SNL BLS-150",E50="SNL BLS-200",E50="SNL LCE-100",E50="SNL LCE-150",E50="SNL LCE-200"),BJ50,0))</f>
        <v>0</v>
      </c>
      <c r="G50" s="71" t="s">
        <v>14</v>
      </c>
      <c r="H50" s="72"/>
      <c r="I50" s="72"/>
      <c r="J50" s="73"/>
      <c r="K50" s="74"/>
      <c r="L50" s="75"/>
      <c r="M50" s="117">
        <f>(H50+I50+J50+AU50+AV50)/100</f>
        <v>0</v>
      </c>
      <c r="N50" s="78">
        <f t="shared" ref="N50" si="34">M50*C50</f>
        <v>0</v>
      </c>
      <c r="O50" s="79">
        <f>PI()*D50^2/4*N50*7.85/1000</f>
        <v>0</v>
      </c>
      <c r="AF50" s="80"/>
      <c r="AG50" s="81"/>
      <c r="AH50" s="82"/>
      <c r="AI50" s="82"/>
      <c r="AJ50" s="82"/>
      <c r="AK50" s="82"/>
      <c r="AL50" s="82"/>
      <c r="AM50" s="58"/>
      <c r="AN50" s="58"/>
      <c r="AO50" s="58"/>
      <c r="AP50" s="59"/>
      <c r="AQ50" s="59"/>
      <c r="AR50" s="59"/>
      <c r="AS50" s="59"/>
      <c r="AT50" s="115">
        <f>IF(AND(K50="ehd2",(H50+I50+J50)&lt;&gt;0),(HLOOKUP(D50,$AW$20:$BG$21,2)),0)</f>
        <v>0</v>
      </c>
      <c r="AU50" s="115">
        <f>IF(AND(L50="ehd2",(H50+I50+J50&lt;&gt;0)),HLOOKUP(D50,$AW$20:$BG$21,2),0)</f>
        <v>0</v>
      </c>
      <c r="AV50" s="59"/>
      <c r="AW50" s="59"/>
      <c r="AX50" s="59"/>
      <c r="AY50" s="59"/>
      <c r="AZ50" s="59"/>
      <c r="BA50" s="59"/>
      <c r="BB50" s="59"/>
      <c r="BC50" s="59"/>
      <c r="BD50" s="59"/>
      <c r="BE50" s="59"/>
      <c r="BF50" s="59"/>
      <c r="BG50" s="59"/>
      <c r="BH50" s="59"/>
      <c r="BI50" s="178">
        <f>IF(OR(E50="HNL BLS-100",E50="HNL BLS-150",E50="HNL BLS-200",E50="HNL LCE-100",E50="HNL LCE-150",E50="HNL LCE-200",E50="SNL BLS-100",E50="SNL BLS-150",E50="SNL BLS-200",E50="SNL LCE-100",E50="SNL LCE-150",E50="SNL LCE-200"),C50,0)</f>
        <v>0</v>
      </c>
      <c r="BJ50" s="12">
        <f>ROUNDUP(IF(BK50=0,BI50,IF(OR(E50="HNL BLS-100",E50="HNL LCE-100",E50="SNL BLS-100",E50="SNL LCE-100"),BI50/12,IF(OR(E50="HNL BLS-150",E50="HNL LCE-150",E50="SNL BLS-150",E50="SNL LCE-150"),BI50/8,IF(OR(E50="HNL BLS-200",E50="HNL LCE-200",E50="SNL BLS-200",E50="SNL LCE-200"),BI50/6)))),0)</f>
        <v>0</v>
      </c>
      <c r="BK50" s="399">
        <f>IF(OR(M50="",M50=0),0,1)</f>
        <v>0</v>
      </c>
      <c r="BL50" s="59"/>
      <c r="BM50" s="59"/>
      <c r="BN50" s="59"/>
      <c r="BO50" s="59"/>
      <c r="BP50" s="59"/>
      <c r="BQ50" s="59"/>
      <c r="BR50" s="59"/>
      <c r="BS50" s="59"/>
      <c r="BT50" s="59"/>
      <c r="BU50" s="59"/>
      <c r="BV50" s="59"/>
      <c r="BW50" s="59"/>
      <c r="BX50" s="59"/>
      <c r="BY50" s="59"/>
      <c r="BZ50" s="59"/>
      <c r="CA50" s="59"/>
      <c r="CB50" s="59"/>
      <c r="CC50" s="59"/>
      <c r="CD50" s="59"/>
      <c r="CE50" s="59"/>
      <c r="CF50" s="59"/>
      <c r="CG50" s="59"/>
      <c r="CH50" s="59"/>
      <c r="CI50" s="59"/>
      <c r="CJ50" s="59"/>
      <c r="CK50" s="59"/>
    </row>
    <row r="51" spans="2:89" s="57" customFormat="1" ht="408.75" hidden="1" customHeight="1">
      <c r="B51" s="183"/>
      <c r="C51" s="183"/>
      <c r="D51" s="183"/>
      <c r="E51" s="83"/>
      <c r="F51" s="83"/>
      <c r="G51" s="448"/>
      <c r="H51" s="448"/>
      <c r="I51" s="448"/>
      <c r="J51" s="448"/>
      <c r="K51" s="448"/>
      <c r="L51" s="448"/>
      <c r="M51" s="84"/>
      <c r="N51" s="85"/>
      <c r="O51" s="85"/>
      <c r="AF51" s="80"/>
      <c r="AG51" s="81"/>
      <c r="AH51" s="445"/>
      <c r="AI51" s="445"/>
      <c r="AJ51" s="445"/>
      <c r="AK51" s="445"/>
      <c r="AL51" s="445"/>
      <c r="AM51" s="58"/>
      <c r="AN51" s="58"/>
      <c r="AO51" s="58"/>
      <c r="AP51" s="59"/>
      <c r="AQ51" s="59"/>
      <c r="AR51" s="59"/>
      <c r="AS51" s="59"/>
      <c r="AT51" s="59"/>
      <c r="AU51" s="59"/>
      <c r="AV51" s="59"/>
      <c r="AW51" s="59"/>
      <c r="AX51" s="59"/>
      <c r="AY51" s="59"/>
      <c r="AZ51" s="59"/>
      <c r="BA51" s="59"/>
      <c r="BB51" s="59"/>
      <c r="BC51" s="59"/>
      <c r="BD51" s="59"/>
      <c r="BE51" s="59"/>
      <c r="BF51" s="59"/>
      <c r="BG51" s="59"/>
      <c r="BH51" s="59"/>
      <c r="BI51" s="59"/>
      <c r="BJ51" s="59"/>
      <c r="BK51" s="59"/>
      <c r="BL51" s="59"/>
      <c r="BM51" s="59"/>
      <c r="BN51" s="59"/>
      <c r="BO51" s="59"/>
      <c r="BP51" s="59"/>
      <c r="BQ51" s="59"/>
      <c r="BR51" s="59"/>
      <c r="BS51" s="59"/>
      <c r="BT51" s="59"/>
      <c r="BU51" s="59"/>
      <c r="BV51" s="59"/>
      <c r="BW51" s="59"/>
      <c r="BX51" s="59"/>
      <c r="BY51" s="59"/>
      <c r="BZ51" s="59"/>
      <c r="CA51" s="59"/>
      <c r="CB51" s="59"/>
      <c r="CC51" s="59"/>
      <c r="CD51" s="59"/>
      <c r="CE51" s="59"/>
      <c r="CF51" s="59"/>
      <c r="CG51" s="59"/>
      <c r="CH51" s="59"/>
      <c r="CI51" s="59"/>
      <c r="CJ51" s="59"/>
      <c r="CK51" s="59"/>
    </row>
    <row r="52" spans="2:89" s="57" customFormat="1" hidden="1">
      <c r="E52" s="58"/>
      <c r="F52" s="58"/>
      <c r="AO52" s="58"/>
      <c r="AP52" s="59"/>
      <c r="AQ52" s="59"/>
      <c r="AR52" s="59"/>
      <c r="AS52" s="59"/>
      <c r="AT52" s="59"/>
      <c r="AU52" s="59"/>
      <c r="AV52" s="59"/>
      <c r="AW52" s="59"/>
      <c r="AX52" s="59"/>
      <c r="AY52" s="59"/>
      <c r="AZ52" s="59"/>
      <c r="BA52" s="59"/>
      <c r="BB52" s="59"/>
      <c r="BC52" s="59"/>
      <c r="BD52" s="59"/>
      <c r="BE52" s="59"/>
      <c r="BF52" s="59"/>
      <c r="BG52" s="59"/>
      <c r="BH52" s="59"/>
      <c r="BI52" s="59"/>
      <c r="BJ52" s="59"/>
      <c r="BK52" s="59"/>
      <c r="BL52" s="59"/>
      <c r="BM52" s="59"/>
      <c r="BN52" s="59"/>
      <c r="BO52" s="59"/>
      <c r="BP52" s="59"/>
      <c r="BQ52" s="59"/>
      <c r="BR52" s="59"/>
      <c r="BS52" s="59"/>
      <c r="BT52" s="59"/>
      <c r="BU52" s="59"/>
      <c r="BV52" s="59"/>
      <c r="BW52" s="59"/>
      <c r="BX52" s="59"/>
      <c r="BY52" s="59"/>
      <c r="BZ52" s="59"/>
      <c r="CA52" s="59"/>
      <c r="CB52" s="59"/>
      <c r="CC52" s="59"/>
      <c r="CD52" s="59"/>
      <c r="CE52" s="59"/>
      <c r="CF52" s="59"/>
      <c r="CG52" s="59"/>
      <c r="CH52" s="59"/>
      <c r="CI52" s="59"/>
      <c r="CJ52" s="59"/>
      <c r="CK52" s="59"/>
    </row>
    <row r="53" spans="2:89" s="57" customFormat="1" hidden="1">
      <c r="B53" s="86" t="s">
        <v>125</v>
      </c>
      <c r="C53" s="58"/>
      <c r="D53" s="58"/>
      <c r="E53" s="58"/>
      <c r="F53" s="58"/>
      <c r="G53" s="58"/>
      <c r="H53" s="58"/>
      <c r="I53" s="58"/>
      <c r="J53" s="58"/>
      <c r="K53" s="58"/>
      <c r="AO53" s="58"/>
      <c r="AP53" s="59"/>
      <c r="AQ53" s="59"/>
      <c r="AR53" s="59"/>
      <c r="AS53" s="59"/>
      <c r="AT53" s="59"/>
      <c r="AU53" s="59"/>
      <c r="AV53" s="59"/>
      <c r="AW53" s="59"/>
      <c r="AX53" s="59"/>
      <c r="AY53" s="59"/>
      <c r="AZ53" s="59"/>
      <c r="BA53" s="59"/>
      <c r="BB53" s="59"/>
      <c r="BC53" s="59"/>
      <c r="BD53" s="59"/>
      <c r="BE53" s="59"/>
      <c r="BF53" s="59"/>
      <c r="BG53" s="59"/>
      <c r="BH53" s="59"/>
      <c r="BI53" s="59"/>
      <c r="BJ53" s="59"/>
      <c r="BK53" s="59"/>
      <c r="BL53" s="59"/>
      <c r="BM53" s="59"/>
      <c r="BN53" s="59"/>
      <c r="BO53" s="59"/>
      <c r="BP53" s="59"/>
      <c r="BQ53" s="59"/>
      <c r="BR53" s="59"/>
      <c r="BS53" s="59"/>
      <c r="BT53" s="59"/>
      <c r="BU53" s="59"/>
      <c r="BV53" s="59"/>
      <c r="BW53" s="59"/>
      <c r="BX53" s="59"/>
      <c r="BY53" s="59"/>
      <c r="BZ53" s="59"/>
      <c r="CA53" s="59"/>
      <c r="CB53" s="59"/>
      <c r="CC53" s="59"/>
      <c r="CD53" s="59"/>
      <c r="CE53" s="59"/>
      <c r="CF53" s="59"/>
      <c r="CG53" s="59"/>
      <c r="CH53" s="59"/>
      <c r="CI53" s="59"/>
      <c r="CJ53" s="59"/>
      <c r="CK53" s="59"/>
    </row>
    <row r="54" spans="2:89" s="57" customFormat="1" hidden="1">
      <c r="B54" s="87" t="s">
        <v>117</v>
      </c>
      <c r="C54" s="58"/>
      <c r="D54" s="58"/>
      <c r="E54" s="58"/>
      <c r="F54" s="58"/>
      <c r="G54" s="58"/>
      <c r="H54" s="58"/>
      <c r="I54" s="58"/>
      <c r="J54" s="58"/>
      <c r="K54" s="58"/>
      <c r="M54" s="88" t="s">
        <v>126</v>
      </c>
      <c r="AO54" s="58"/>
      <c r="AP54" s="59"/>
      <c r="AQ54" s="59"/>
      <c r="AR54" s="59"/>
      <c r="AS54" s="59"/>
      <c r="AT54" s="59"/>
      <c r="AU54" s="59"/>
      <c r="AV54" s="59"/>
      <c r="AW54" s="59"/>
      <c r="AX54" s="59"/>
      <c r="AY54" s="59"/>
      <c r="AZ54" s="59"/>
      <c r="BA54" s="59"/>
      <c r="BB54" s="59"/>
      <c r="BC54" s="59"/>
      <c r="BD54" s="59"/>
      <c r="BE54" s="59"/>
      <c r="BF54" s="59"/>
      <c r="BG54" s="59"/>
      <c r="BH54" s="59"/>
      <c r="BI54" s="59"/>
      <c r="BJ54" s="59"/>
      <c r="BK54" s="59"/>
      <c r="BL54" s="59"/>
      <c r="BM54" s="59"/>
      <c r="BN54" s="59"/>
      <c r="BO54" s="59"/>
      <c r="BP54" s="59"/>
      <c r="BQ54" s="59"/>
      <c r="BR54" s="59"/>
      <c r="BS54" s="59"/>
      <c r="BT54" s="59"/>
      <c r="BU54" s="59"/>
      <c r="BV54" s="59"/>
      <c r="BW54" s="59"/>
      <c r="BX54" s="59"/>
      <c r="BY54" s="59"/>
      <c r="BZ54" s="59"/>
      <c r="CA54" s="59"/>
      <c r="CB54" s="59"/>
      <c r="CC54" s="59"/>
      <c r="CD54" s="59"/>
      <c r="CE54" s="59"/>
      <c r="CF54" s="59"/>
      <c r="CG54" s="59"/>
      <c r="CH54" s="59"/>
      <c r="CI54" s="59"/>
      <c r="CJ54" s="59"/>
      <c r="CK54" s="59"/>
    </row>
    <row r="55" spans="2:89" s="57" customFormat="1" hidden="1">
      <c r="B55" s="87" t="s">
        <v>18</v>
      </c>
      <c r="D55" s="58"/>
      <c r="E55" s="87" t="s">
        <v>127</v>
      </c>
      <c r="F55" s="87"/>
      <c r="H55" s="58"/>
      <c r="I55" s="58"/>
      <c r="J55" s="58"/>
      <c r="K55" s="58"/>
      <c r="AO55" s="58"/>
      <c r="AP55" s="59"/>
      <c r="AQ55" s="59"/>
      <c r="AR55" s="59"/>
      <c r="AS55" s="59"/>
      <c r="AT55" s="59"/>
      <c r="AU55" s="59"/>
      <c r="AV55" s="59"/>
      <c r="AW55" s="59"/>
      <c r="AX55" s="59"/>
      <c r="AY55" s="59"/>
      <c r="AZ55" s="59"/>
      <c r="BA55" s="59"/>
      <c r="BB55" s="59"/>
      <c r="BC55" s="59"/>
      <c r="BD55" s="59"/>
      <c r="BE55" s="59"/>
      <c r="BF55" s="59"/>
      <c r="BG55" s="59"/>
      <c r="BH55" s="59"/>
      <c r="BI55" s="59"/>
      <c r="BJ55" s="59"/>
      <c r="BK55" s="59"/>
      <c r="BL55" s="59"/>
      <c r="BM55" s="59"/>
      <c r="BN55" s="59"/>
      <c r="BO55" s="59"/>
      <c r="BP55" s="59"/>
      <c r="BQ55" s="59"/>
      <c r="BR55" s="59"/>
      <c r="BS55" s="59"/>
      <c r="BT55" s="59"/>
      <c r="BU55" s="59"/>
      <c r="BV55" s="59"/>
      <c r="BW55" s="59"/>
      <c r="BX55" s="59"/>
      <c r="BY55" s="59"/>
      <c r="BZ55" s="59"/>
      <c r="CA55" s="59"/>
      <c r="CB55" s="59"/>
      <c r="CC55" s="59"/>
      <c r="CD55" s="59"/>
      <c r="CE55" s="59"/>
      <c r="CF55" s="59"/>
      <c r="CG55" s="59"/>
      <c r="CH55" s="59"/>
      <c r="CI55" s="59"/>
      <c r="CJ55" s="59"/>
      <c r="CK55" s="59"/>
    </row>
    <row r="56" spans="2:89" s="57" customFormat="1" hidden="1">
      <c r="B56" s="87" t="s">
        <v>128</v>
      </c>
      <c r="D56" s="58"/>
      <c r="E56" s="87" t="s">
        <v>129</v>
      </c>
      <c r="F56" s="87"/>
      <c r="H56" s="58"/>
      <c r="I56" s="58"/>
      <c r="J56" s="58"/>
      <c r="K56" s="58"/>
      <c r="AO56" s="58"/>
      <c r="AP56" s="59"/>
      <c r="AQ56" s="59"/>
      <c r="AR56" s="59"/>
      <c r="AS56" s="59"/>
      <c r="AT56" s="59"/>
      <c r="AU56" s="59"/>
      <c r="AV56" s="59"/>
      <c r="AW56" s="59"/>
      <c r="AX56" s="59"/>
      <c r="AY56" s="59"/>
      <c r="AZ56" s="59"/>
      <c r="BA56" s="59"/>
      <c r="BB56" s="59"/>
      <c r="BC56" s="59"/>
      <c r="BD56" s="59"/>
      <c r="BE56" s="59"/>
      <c r="BF56" s="59"/>
      <c r="BG56" s="59"/>
      <c r="BH56" s="59"/>
      <c r="BI56" s="59"/>
      <c r="BJ56" s="59"/>
      <c r="BK56" s="59"/>
      <c r="BL56" s="59"/>
      <c r="BM56" s="59"/>
      <c r="BN56" s="59"/>
      <c r="BO56" s="59"/>
      <c r="BP56" s="59"/>
      <c r="BQ56" s="59"/>
      <c r="BR56" s="59"/>
      <c r="BS56" s="59"/>
      <c r="BT56" s="59"/>
      <c r="BU56" s="59"/>
      <c r="BV56" s="59"/>
      <c r="BW56" s="59"/>
      <c r="BX56" s="59"/>
      <c r="BY56" s="59"/>
      <c r="BZ56" s="59"/>
      <c r="CA56" s="59"/>
      <c r="CB56" s="59"/>
      <c r="CC56" s="59"/>
      <c r="CD56" s="59"/>
      <c r="CE56" s="59"/>
      <c r="CF56" s="59"/>
      <c r="CG56" s="59"/>
      <c r="CH56" s="59"/>
      <c r="CI56" s="59"/>
      <c r="CJ56" s="59"/>
      <c r="CK56" s="59"/>
    </row>
    <row r="57" spans="2:89" s="57" customFormat="1" hidden="1">
      <c r="B57" s="87" t="s">
        <v>130</v>
      </c>
      <c r="D57" s="58"/>
      <c r="E57" s="87" t="s">
        <v>131</v>
      </c>
      <c r="F57" s="87"/>
      <c r="H57" s="58"/>
      <c r="I57" s="58"/>
      <c r="J57" s="58"/>
      <c r="K57" s="58"/>
      <c r="AO57" s="58"/>
      <c r="AP57" s="59"/>
      <c r="AQ57" s="59"/>
      <c r="AR57" s="59"/>
      <c r="AS57" s="59"/>
      <c r="AT57" s="59"/>
      <c r="AU57" s="59"/>
      <c r="AV57" s="59"/>
      <c r="AW57" s="59"/>
      <c r="AX57" s="59"/>
      <c r="AY57" s="59"/>
      <c r="AZ57" s="59"/>
      <c r="BA57" s="59"/>
      <c r="BB57" s="59"/>
      <c r="BC57" s="59"/>
      <c r="BD57" s="59"/>
      <c r="BE57" s="59"/>
      <c r="BF57" s="59"/>
      <c r="BG57" s="59"/>
      <c r="BH57" s="59"/>
      <c r="BI57" s="59"/>
      <c r="BJ57" s="59"/>
      <c r="BK57" s="59"/>
      <c r="BL57" s="59"/>
      <c r="BM57" s="59"/>
      <c r="BN57" s="59"/>
      <c r="BO57" s="59"/>
      <c r="BP57" s="59"/>
      <c r="BQ57" s="59"/>
      <c r="BR57" s="59"/>
      <c r="BS57" s="59"/>
      <c r="BT57" s="59"/>
      <c r="BU57" s="59"/>
      <c r="BV57" s="59"/>
      <c r="BW57" s="59"/>
      <c r="BX57" s="59"/>
      <c r="BY57" s="59"/>
      <c r="BZ57" s="59"/>
      <c r="CA57" s="59"/>
      <c r="CB57" s="59"/>
      <c r="CC57" s="59"/>
      <c r="CD57" s="59"/>
      <c r="CE57" s="59"/>
      <c r="CF57" s="59"/>
      <c r="CG57" s="59"/>
      <c r="CH57" s="59"/>
      <c r="CI57" s="59"/>
      <c r="CJ57" s="59"/>
      <c r="CK57" s="59"/>
    </row>
    <row r="58" spans="2:89" s="57" customFormat="1" hidden="1">
      <c r="B58" s="87" t="s">
        <v>12</v>
      </c>
      <c r="D58" s="58"/>
      <c r="E58" s="87" t="s">
        <v>132</v>
      </c>
      <c r="F58" s="87"/>
      <c r="H58" s="58"/>
      <c r="I58" s="58"/>
      <c r="J58" s="58"/>
      <c r="K58" s="58"/>
      <c r="AO58" s="58"/>
      <c r="AP58" s="59"/>
      <c r="AQ58" s="59"/>
      <c r="AR58" s="59"/>
      <c r="AS58" s="59"/>
      <c r="AT58" s="59"/>
      <c r="AU58" s="59"/>
      <c r="AV58" s="59"/>
      <c r="AW58" s="59"/>
      <c r="AX58" s="59"/>
      <c r="AY58" s="59"/>
      <c r="AZ58" s="59"/>
      <c r="BA58" s="59"/>
      <c r="BB58" s="59"/>
      <c r="BC58" s="59"/>
      <c r="BD58" s="59"/>
      <c r="BE58" s="59"/>
      <c r="BF58" s="59"/>
      <c r="BG58" s="59"/>
      <c r="BH58" s="59"/>
      <c r="BI58" s="59"/>
      <c r="BJ58" s="59"/>
      <c r="BK58" s="59"/>
      <c r="BL58" s="59"/>
      <c r="BM58" s="59"/>
      <c r="BN58" s="59"/>
      <c r="BO58" s="59"/>
      <c r="BP58" s="59"/>
      <c r="BQ58" s="59"/>
      <c r="BR58" s="59"/>
      <c r="BS58" s="59"/>
      <c r="BT58" s="59"/>
      <c r="BU58" s="59"/>
      <c r="BV58" s="59"/>
      <c r="BW58" s="59"/>
      <c r="BX58" s="59"/>
      <c r="BY58" s="59"/>
      <c r="BZ58" s="59"/>
      <c r="CA58" s="59"/>
      <c r="CB58" s="59"/>
      <c r="CC58" s="59"/>
      <c r="CD58" s="59"/>
      <c r="CE58" s="59"/>
      <c r="CF58" s="59"/>
      <c r="CG58" s="59"/>
      <c r="CH58" s="59"/>
      <c r="CI58" s="59"/>
      <c r="CJ58" s="59"/>
      <c r="CK58" s="59"/>
    </row>
    <row r="59" spans="2:89" s="57" customFormat="1" hidden="1">
      <c r="B59" s="87" t="s">
        <v>17</v>
      </c>
      <c r="D59" s="58"/>
      <c r="E59" s="87" t="s">
        <v>133</v>
      </c>
      <c r="F59" s="87"/>
      <c r="H59" s="58"/>
      <c r="I59" s="58"/>
      <c r="J59" s="58"/>
      <c r="K59" s="58"/>
      <c r="M59" s="88"/>
      <c r="T59" s="58"/>
      <c r="U59" s="58"/>
      <c r="V59" s="58"/>
      <c r="W59" s="58"/>
      <c r="X59" s="58"/>
      <c r="Y59" s="58"/>
      <c r="Z59" s="58"/>
      <c r="AA59" s="58"/>
      <c r="AB59" s="58"/>
      <c r="AC59" s="58"/>
      <c r="AD59" s="58"/>
      <c r="AE59" s="58"/>
      <c r="AG59" s="58"/>
      <c r="AH59" s="58"/>
      <c r="AI59" s="58"/>
      <c r="AJ59" s="58"/>
      <c r="AK59" s="58"/>
      <c r="AL59" s="58"/>
      <c r="AM59" s="58"/>
      <c r="AN59" s="58"/>
      <c r="AO59" s="58"/>
      <c r="AP59" s="59"/>
      <c r="AQ59" s="59"/>
      <c r="AR59" s="59"/>
      <c r="AS59" s="59"/>
      <c r="AT59" s="59"/>
      <c r="AU59" s="59"/>
      <c r="AV59" s="59"/>
      <c r="AW59" s="59"/>
      <c r="AX59" s="59"/>
      <c r="AY59" s="59"/>
      <c r="AZ59" s="59"/>
      <c r="BA59" s="59"/>
      <c r="BB59" s="59"/>
      <c r="BC59" s="59"/>
      <c r="BD59" s="59"/>
      <c r="BE59" s="59"/>
      <c r="BF59" s="59"/>
      <c r="BG59" s="59"/>
      <c r="BH59" s="59"/>
      <c r="BI59" s="59"/>
      <c r="BJ59" s="59"/>
      <c r="BK59" s="59"/>
      <c r="BL59" s="59"/>
      <c r="BM59" s="59"/>
      <c r="BN59" s="59"/>
      <c r="BO59" s="59"/>
      <c r="BP59" s="59"/>
      <c r="BQ59" s="59"/>
      <c r="BR59" s="59"/>
      <c r="BS59" s="59"/>
      <c r="BT59" s="59"/>
      <c r="BU59" s="59"/>
      <c r="BV59" s="59"/>
      <c r="BW59" s="59"/>
      <c r="BX59" s="59"/>
      <c r="BY59" s="59"/>
      <c r="BZ59" s="59"/>
      <c r="CA59" s="59"/>
      <c r="CB59" s="59"/>
      <c r="CC59" s="59"/>
      <c r="CD59" s="59"/>
      <c r="CE59" s="59"/>
      <c r="CF59" s="59"/>
      <c r="CG59" s="59"/>
      <c r="CH59" s="59"/>
      <c r="CI59" s="59"/>
      <c r="CJ59" s="59"/>
      <c r="CK59" s="59"/>
    </row>
    <row r="60" spans="2:89" s="57" customFormat="1" hidden="1">
      <c r="B60" s="87" t="s">
        <v>134</v>
      </c>
      <c r="D60" s="58"/>
      <c r="E60" s="87" t="s">
        <v>135</v>
      </c>
      <c r="F60" s="87"/>
      <c r="H60" s="58"/>
      <c r="I60" s="58"/>
      <c r="J60" s="58"/>
      <c r="K60" s="58"/>
      <c r="M60" s="88">
        <v>1.2</v>
      </c>
      <c r="AO60" s="58"/>
      <c r="AP60" s="59"/>
      <c r="AQ60" s="59"/>
      <c r="AR60" s="59"/>
      <c r="AS60" s="59"/>
      <c r="AT60" s="59"/>
      <c r="AU60" s="59"/>
      <c r="AV60" s="59"/>
      <c r="AW60" s="59"/>
      <c r="AX60" s="59"/>
      <c r="AY60" s="59"/>
      <c r="AZ60" s="59"/>
      <c r="BA60" s="59"/>
      <c r="BB60" s="59"/>
      <c r="BC60" s="59"/>
      <c r="BD60" s="59"/>
      <c r="BE60" s="59"/>
      <c r="BF60" s="59"/>
      <c r="BG60" s="59"/>
      <c r="BH60" s="59"/>
      <c r="BI60" s="59"/>
      <c r="BJ60" s="59"/>
      <c r="BK60" s="59"/>
      <c r="BL60" s="59"/>
      <c r="BM60" s="59"/>
      <c r="BN60" s="59"/>
      <c r="BO60" s="59"/>
      <c r="BP60" s="59"/>
      <c r="BQ60" s="59"/>
      <c r="BR60" s="59"/>
      <c r="BS60" s="59"/>
      <c r="BT60" s="59"/>
      <c r="BU60" s="59"/>
      <c r="BV60" s="59"/>
      <c r="BW60" s="59"/>
      <c r="BX60" s="59"/>
      <c r="BY60" s="59"/>
      <c r="BZ60" s="59"/>
      <c r="CA60" s="59"/>
      <c r="CB60" s="59"/>
      <c r="CC60" s="59"/>
      <c r="CD60" s="59"/>
      <c r="CE60" s="59"/>
      <c r="CF60" s="59"/>
      <c r="CG60" s="59"/>
      <c r="CH60" s="59"/>
      <c r="CI60" s="59"/>
      <c r="CJ60" s="59"/>
      <c r="CK60" s="59"/>
    </row>
    <row r="61" spans="2:89" s="57" customFormat="1" hidden="1">
      <c r="B61" s="87" t="s">
        <v>122</v>
      </c>
      <c r="D61" s="58"/>
      <c r="E61" s="87" t="s">
        <v>136</v>
      </c>
      <c r="F61" s="87"/>
      <c r="H61" s="58"/>
      <c r="I61" s="58"/>
      <c r="J61" s="58"/>
      <c r="K61" s="58"/>
      <c r="M61" s="88">
        <v>1.2</v>
      </c>
      <c r="AO61" s="58"/>
      <c r="AP61" s="59"/>
      <c r="AQ61" s="59"/>
      <c r="AR61" s="59"/>
      <c r="AS61" s="59"/>
      <c r="AT61" s="59"/>
      <c r="AU61" s="59"/>
      <c r="AV61" s="59"/>
      <c r="AW61" s="59"/>
      <c r="AX61" s="59"/>
      <c r="AY61" s="59"/>
      <c r="AZ61" s="59"/>
      <c r="BA61" s="59"/>
      <c r="BB61" s="59"/>
      <c r="BC61" s="59"/>
      <c r="BD61" s="59"/>
      <c r="BE61" s="59"/>
      <c r="BF61" s="59"/>
      <c r="BG61" s="59"/>
      <c r="BH61" s="59"/>
      <c r="BI61" s="59"/>
      <c r="BJ61" s="59"/>
      <c r="BK61" s="59"/>
      <c r="BL61" s="59"/>
      <c r="BM61" s="59"/>
      <c r="BN61" s="59"/>
      <c r="BO61" s="59"/>
      <c r="BP61" s="59"/>
      <c r="BQ61" s="59"/>
      <c r="BR61" s="59"/>
      <c r="BS61" s="59"/>
      <c r="BT61" s="59"/>
      <c r="BU61" s="59"/>
      <c r="BV61" s="59"/>
      <c r="BW61" s="59"/>
      <c r="BX61" s="59"/>
      <c r="BY61" s="59"/>
      <c r="BZ61" s="59"/>
      <c r="CA61" s="59"/>
      <c r="CB61" s="59"/>
      <c r="CC61" s="59"/>
      <c r="CD61" s="59"/>
      <c r="CE61" s="59"/>
      <c r="CF61" s="59"/>
      <c r="CG61" s="59"/>
      <c r="CH61" s="59"/>
      <c r="CI61" s="59"/>
      <c r="CJ61" s="59"/>
      <c r="CK61" s="59"/>
    </row>
    <row r="62" spans="2:89" s="57" customFormat="1" hidden="1">
      <c r="B62" s="87" t="s">
        <v>137</v>
      </c>
      <c r="D62" s="58"/>
      <c r="E62" s="87" t="s">
        <v>138</v>
      </c>
      <c r="F62" s="87"/>
      <c r="H62" s="58"/>
      <c r="I62" s="58"/>
      <c r="J62" s="58"/>
      <c r="K62" s="58"/>
      <c r="M62" s="88">
        <v>1.2</v>
      </c>
      <c r="AO62" s="58"/>
      <c r="AP62" s="59"/>
      <c r="AQ62" s="59"/>
      <c r="AR62" s="59"/>
      <c r="AS62" s="59"/>
      <c r="AT62" s="59"/>
      <c r="AU62" s="59"/>
      <c r="AV62" s="59"/>
      <c r="AW62" s="59"/>
      <c r="AX62" s="59"/>
      <c r="AY62" s="59"/>
      <c r="AZ62" s="59"/>
      <c r="BA62" s="59"/>
      <c r="BB62" s="59"/>
      <c r="BC62" s="59"/>
      <c r="BD62" s="59"/>
      <c r="BE62" s="59"/>
      <c r="BF62" s="59"/>
      <c r="BG62" s="59"/>
      <c r="BH62" s="59"/>
      <c r="BI62" s="59"/>
      <c r="BJ62" s="59"/>
      <c r="BK62" s="59"/>
      <c r="BL62" s="59"/>
      <c r="BM62" s="59"/>
      <c r="BN62" s="59"/>
      <c r="BO62" s="59"/>
      <c r="BP62" s="59"/>
      <c r="BQ62" s="59"/>
      <c r="BR62" s="59"/>
      <c r="BS62" s="59"/>
      <c r="BT62" s="59"/>
      <c r="BU62" s="59"/>
      <c r="BV62" s="59"/>
      <c r="BW62" s="59"/>
      <c r="BX62" s="59"/>
      <c r="BY62" s="59"/>
      <c r="BZ62" s="59"/>
      <c r="CA62" s="59"/>
      <c r="CB62" s="59"/>
      <c r="CC62" s="59"/>
      <c r="CD62" s="59"/>
      <c r="CE62" s="59"/>
      <c r="CF62" s="59"/>
      <c r="CG62" s="59"/>
      <c r="CH62" s="59"/>
      <c r="CI62" s="59"/>
      <c r="CJ62" s="59"/>
      <c r="CK62" s="59"/>
    </row>
    <row r="63" spans="2:89" s="57" customFormat="1" hidden="1">
      <c r="B63" s="87" t="s">
        <v>139</v>
      </c>
      <c r="D63" s="58"/>
      <c r="E63" s="87" t="s">
        <v>140</v>
      </c>
      <c r="F63" s="87"/>
      <c r="H63" s="58"/>
      <c r="I63" s="58"/>
      <c r="J63" s="58"/>
      <c r="K63" s="58"/>
      <c r="M63" s="88">
        <v>1.2</v>
      </c>
      <c r="AO63" s="58"/>
      <c r="AP63" s="59"/>
      <c r="AQ63" s="59"/>
      <c r="AR63" s="59"/>
      <c r="AS63" s="59"/>
      <c r="AT63" s="59"/>
      <c r="AU63" s="59"/>
      <c r="AV63" s="59"/>
      <c r="AW63" s="59"/>
      <c r="AX63" s="59"/>
      <c r="AY63" s="59"/>
      <c r="AZ63" s="59"/>
      <c r="BA63" s="59"/>
      <c r="BB63" s="59"/>
      <c r="BC63" s="59"/>
      <c r="BD63" s="59"/>
      <c r="BE63" s="59"/>
      <c r="BF63" s="59"/>
      <c r="BG63" s="59"/>
      <c r="BH63" s="59"/>
      <c r="BI63" s="59"/>
      <c r="BJ63" s="59"/>
      <c r="BK63" s="59"/>
      <c r="BL63" s="59"/>
      <c r="BM63" s="59"/>
      <c r="BN63" s="59"/>
      <c r="BO63" s="59"/>
      <c r="BP63" s="59"/>
      <c r="BQ63" s="59"/>
      <c r="BR63" s="59"/>
      <c r="BS63" s="59"/>
      <c r="BT63" s="59"/>
      <c r="BU63" s="59"/>
      <c r="BV63" s="59"/>
      <c r="BW63" s="59"/>
      <c r="BX63" s="59"/>
      <c r="BY63" s="59"/>
      <c r="BZ63" s="59"/>
      <c r="CA63" s="59"/>
      <c r="CB63" s="59"/>
      <c r="CC63" s="59"/>
      <c r="CD63" s="59"/>
      <c r="CE63" s="59"/>
      <c r="CF63" s="59"/>
      <c r="CG63" s="59"/>
      <c r="CH63" s="59"/>
      <c r="CI63" s="59"/>
      <c r="CJ63" s="59"/>
      <c r="CK63" s="59"/>
    </row>
    <row r="64" spans="2:89" s="57" customFormat="1" hidden="1">
      <c r="B64" s="87" t="s">
        <v>141</v>
      </c>
      <c r="D64" s="58"/>
      <c r="E64" s="87" t="s">
        <v>142</v>
      </c>
      <c r="F64" s="87"/>
      <c r="H64" s="58"/>
      <c r="I64" s="58"/>
      <c r="J64" s="58"/>
      <c r="K64" s="58"/>
      <c r="M64" s="88">
        <v>1.2</v>
      </c>
      <c r="AO64" s="58"/>
      <c r="AP64" s="59"/>
      <c r="AQ64" s="59"/>
      <c r="AR64" s="59"/>
      <c r="AS64" s="59"/>
      <c r="AT64" s="59"/>
      <c r="AU64" s="59"/>
      <c r="AV64" s="59"/>
      <c r="AW64" s="59"/>
      <c r="AX64" s="59"/>
      <c r="AY64" s="59"/>
      <c r="AZ64" s="59"/>
      <c r="BA64" s="59"/>
      <c r="BB64" s="59"/>
      <c r="BC64" s="59"/>
      <c r="BD64" s="59"/>
      <c r="BE64" s="59"/>
      <c r="BF64" s="59"/>
      <c r="BG64" s="59"/>
      <c r="BH64" s="59"/>
      <c r="BI64" s="59"/>
      <c r="BJ64" s="59"/>
      <c r="BK64" s="59"/>
      <c r="BL64" s="59"/>
      <c r="BM64" s="59"/>
      <c r="BN64" s="59"/>
      <c r="BO64" s="59"/>
      <c r="BP64" s="59"/>
      <c r="BQ64" s="59"/>
      <c r="BR64" s="59"/>
      <c r="BS64" s="59"/>
      <c r="BT64" s="59"/>
      <c r="BU64" s="59"/>
      <c r="BV64" s="59"/>
      <c r="BW64" s="59"/>
      <c r="BX64" s="59"/>
      <c r="BY64" s="59"/>
      <c r="BZ64" s="59"/>
      <c r="CA64" s="59"/>
      <c r="CB64" s="59"/>
      <c r="CC64" s="59"/>
      <c r="CD64" s="59"/>
      <c r="CE64" s="59"/>
      <c r="CF64" s="59"/>
      <c r="CG64" s="59"/>
      <c r="CH64" s="59"/>
      <c r="CI64" s="59"/>
      <c r="CJ64" s="59"/>
      <c r="CK64" s="59"/>
    </row>
    <row r="65" spans="2:89" s="57" customFormat="1" hidden="1">
      <c r="B65" s="87" t="s">
        <v>143</v>
      </c>
      <c r="D65" s="58"/>
      <c r="E65" s="87" t="s">
        <v>144</v>
      </c>
      <c r="F65" s="87"/>
      <c r="H65" s="58"/>
      <c r="I65" s="58"/>
      <c r="J65" s="58"/>
      <c r="K65" s="58"/>
      <c r="M65" s="88">
        <v>1.2</v>
      </c>
      <c r="T65" s="58"/>
      <c r="U65" s="58"/>
      <c r="V65" s="58"/>
      <c r="W65" s="58"/>
      <c r="X65" s="58"/>
      <c r="Y65" s="58"/>
      <c r="Z65" s="58"/>
      <c r="AA65" s="58"/>
      <c r="AB65" s="58"/>
      <c r="AC65" s="58"/>
      <c r="AD65" s="58"/>
      <c r="AE65" s="58"/>
      <c r="AG65" s="58"/>
      <c r="AH65" s="58"/>
      <c r="AI65" s="58"/>
      <c r="AJ65" s="58"/>
      <c r="AK65" s="58"/>
      <c r="AL65" s="58"/>
      <c r="AM65" s="58"/>
      <c r="AN65" s="58"/>
      <c r="AO65" s="58"/>
      <c r="AP65" s="59"/>
      <c r="AQ65" s="59"/>
      <c r="AR65" s="59"/>
      <c r="AS65" s="59"/>
      <c r="AT65" s="59"/>
      <c r="AU65" s="59"/>
      <c r="AV65" s="59"/>
      <c r="AW65" s="59"/>
      <c r="AX65" s="59"/>
      <c r="AY65" s="59"/>
      <c r="AZ65" s="59"/>
      <c r="BA65" s="59"/>
      <c r="BB65" s="59"/>
      <c r="BC65" s="59"/>
      <c r="BD65" s="59"/>
      <c r="BE65" s="59"/>
      <c r="BF65" s="59"/>
      <c r="BG65" s="59"/>
      <c r="BH65" s="59"/>
      <c r="BI65" s="59"/>
      <c r="BJ65" s="59"/>
      <c r="BK65" s="59"/>
      <c r="BL65" s="59"/>
      <c r="BM65" s="59"/>
      <c r="BN65" s="59"/>
      <c r="BO65" s="59"/>
      <c r="BP65" s="59"/>
      <c r="BQ65" s="59"/>
      <c r="BR65" s="59"/>
      <c r="BS65" s="59"/>
      <c r="BT65" s="59"/>
      <c r="BU65" s="59"/>
      <c r="BV65" s="59"/>
      <c r="BW65" s="59"/>
      <c r="BX65" s="59"/>
      <c r="BY65" s="59"/>
      <c r="BZ65" s="59"/>
      <c r="CA65" s="59"/>
      <c r="CB65" s="59"/>
      <c r="CC65" s="59"/>
      <c r="CD65" s="59"/>
      <c r="CE65" s="59"/>
      <c r="CF65" s="59"/>
      <c r="CG65" s="59"/>
      <c r="CH65" s="59"/>
      <c r="CI65" s="59"/>
      <c r="CJ65" s="59"/>
      <c r="CK65" s="59"/>
    </row>
    <row r="66" spans="2:89" s="57" customFormat="1" hidden="1">
      <c r="B66" s="87" t="s">
        <v>145</v>
      </c>
      <c r="D66" s="58"/>
      <c r="E66" s="87" t="s">
        <v>146</v>
      </c>
      <c r="F66" s="87"/>
      <c r="H66" s="58"/>
      <c r="I66" s="58"/>
      <c r="J66" s="58"/>
      <c r="K66" s="58"/>
      <c r="M66" s="88">
        <v>1.2</v>
      </c>
      <c r="T66" s="58"/>
      <c r="U66" s="58"/>
      <c r="V66" s="58"/>
      <c r="W66" s="58"/>
      <c r="X66" s="58"/>
      <c r="Y66" s="58"/>
      <c r="Z66" s="58"/>
      <c r="AA66" s="58"/>
      <c r="AB66" s="58"/>
      <c r="AC66" s="58"/>
      <c r="AD66" s="58"/>
      <c r="AE66" s="58"/>
      <c r="AG66" s="58"/>
      <c r="AH66" s="58"/>
      <c r="AI66" s="58"/>
      <c r="AJ66" s="58"/>
      <c r="AK66" s="58"/>
      <c r="AL66" s="58"/>
      <c r="AM66" s="58"/>
      <c r="AN66" s="58"/>
      <c r="AO66" s="58"/>
      <c r="AP66" s="59"/>
      <c r="AQ66" s="59"/>
      <c r="AR66" s="59"/>
      <c r="AS66" s="59"/>
      <c r="AT66" s="59"/>
      <c r="AU66" s="59"/>
      <c r="AV66" s="59"/>
      <c r="AW66" s="59"/>
      <c r="AX66" s="59"/>
      <c r="AY66" s="59"/>
      <c r="AZ66" s="59"/>
      <c r="BA66" s="59"/>
      <c r="BB66" s="59"/>
      <c r="BC66" s="59"/>
      <c r="BD66" s="59"/>
      <c r="BE66" s="59"/>
      <c r="BF66" s="59"/>
      <c r="BG66" s="59"/>
      <c r="BH66" s="59"/>
      <c r="BI66" s="59"/>
      <c r="BJ66" s="59"/>
      <c r="BK66" s="59"/>
      <c r="BL66" s="59"/>
      <c r="BM66" s="59"/>
      <c r="BN66" s="59"/>
      <c r="BO66" s="59"/>
      <c r="BP66" s="59"/>
      <c r="BQ66" s="59"/>
      <c r="BR66" s="59"/>
      <c r="BS66" s="59"/>
      <c r="BT66" s="59"/>
      <c r="BU66" s="59"/>
      <c r="BV66" s="59"/>
      <c r="BW66" s="59"/>
      <c r="BX66" s="59"/>
      <c r="BY66" s="59"/>
      <c r="BZ66" s="59"/>
      <c r="CA66" s="59"/>
      <c r="CB66" s="59"/>
      <c r="CC66" s="59"/>
      <c r="CD66" s="59"/>
      <c r="CE66" s="59"/>
      <c r="CF66" s="59"/>
      <c r="CG66" s="59"/>
      <c r="CH66" s="59"/>
      <c r="CI66" s="59"/>
      <c r="CJ66" s="59"/>
      <c r="CK66" s="59"/>
    </row>
    <row r="67" spans="2:89" s="57" customFormat="1" hidden="1">
      <c r="B67" s="87" t="s">
        <v>147</v>
      </c>
      <c r="D67" s="58"/>
      <c r="E67" s="87" t="s">
        <v>148</v>
      </c>
      <c r="F67" s="87"/>
      <c r="H67" s="58"/>
      <c r="I67" s="58"/>
      <c r="J67" s="58"/>
      <c r="K67" s="58"/>
      <c r="M67" s="88">
        <v>1.2</v>
      </c>
      <c r="T67" s="58"/>
      <c r="U67" s="58"/>
      <c r="V67" s="58"/>
      <c r="W67" s="58"/>
      <c r="X67" s="58"/>
      <c r="Y67" s="58"/>
      <c r="Z67" s="58"/>
      <c r="AA67" s="58"/>
      <c r="AB67" s="58"/>
      <c r="AC67" s="58"/>
      <c r="AD67" s="58"/>
      <c r="AE67" s="58"/>
      <c r="AG67" s="58"/>
      <c r="AH67" s="58"/>
      <c r="AI67" s="58"/>
      <c r="AJ67" s="58"/>
      <c r="AK67" s="58"/>
      <c r="AL67" s="58"/>
      <c r="AM67" s="58"/>
      <c r="AN67" s="58"/>
      <c r="AO67" s="58"/>
      <c r="AP67" s="59"/>
      <c r="AQ67" s="59"/>
      <c r="AR67" s="59"/>
      <c r="AS67" s="59"/>
      <c r="AT67" s="59"/>
      <c r="AU67" s="59"/>
      <c r="AV67" s="59"/>
      <c r="AW67" s="59"/>
      <c r="AX67" s="59"/>
      <c r="AY67" s="59"/>
      <c r="AZ67" s="59"/>
      <c r="BA67" s="59"/>
      <c r="BB67" s="59"/>
      <c r="BC67" s="59"/>
      <c r="BD67" s="59"/>
      <c r="BE67" s="59"/>
      <c r="BF67" s="59"/>
      <c r="BG67" s="59"/>
      <c r="BH67" s="59"/>
      <c r="BI67" s="59"/>
      <c r="BJ67" s="59"/>
      <c r="BK67" s="59"/>
      <c r="BL67" s="59"/>
      <c r="BM67" s="59"/>
      <c r="BN67" s="59"/>
      <c r="BO67" s="59"/>
      <c r="BP67" s="59"/>
      <c r="BQ67" s="59"/>
      <c r="BR67" s="59"/>
      <c r="BS67" s="59"/>
      <c r="BT67" s="59"/>
      <c r="BU67" s="59"/>
      <c r="BV67" s="59"/>
      <c r="BW67" s="59"/>
      <c r="BX67" s="59"/>
      <c r="BY67" s="59"/>
      <c r="BZ67" s="59"/>
      <c r="CA67" s="59"/>
      <c r="CB67" s="59"/>
      <c r="CC67" s="59"/>
      <c r="CD67" s="59"/>
      <c r="CE67" s="59"/>
      <c r="CF67" s="59"/>
      <c r="CG67" s="59"/>
      <c r="CH67" s="59"/>
      <c r="CI67" s="59"/>
      <c r="CJ67" s="59"/>
      <c r="CK67" s="59"/>
    </row>
    <row r="68" spans="2:89" s="57" customFormat="1" hidden="1">
      <c r="B68" s="87" t="s">
        <v>149</v>
      </c>
      <c r="D68" s="58"/>
      <c r="E68" s="87" t="s">
        <v>150</v>
      </c>
      <c r="F68" s="87"/>
      <c r="H68" s="58"/>
      <c r="I68" s="58"/>
      <c r="J68" s="58"/>
      <c r="K68" s="58"/>
      <c r="M68" s="88">
        <v>1.2</v>
      </c>
      <c r="T68" s="58"/>
      <c r="U68" s="58"/>
      <c r="V68" s="58"/>
      <c r="W68" s="58"/>
      <c r="X68" s="58"/>
      <c r="Y68" s="58"/>
      <c r="Z68" s="58"/>
      <c r="AA68" s="58"/>
      <c r="AB68" s="58"/>
      <c r="AC68" s="58"/>
      <c r="AD68" s="58"/>
      <c r="AE68" s="58"/>
      <c r="AG68" s="58"/>
      <c r="AH68" s="58"/>
      <c r="AI68" s="58"/>
      <c r="AJ68" s="58"/>
      <c r="AK68" s="58"/>
      <c r="AL68" s="58"/>
      <c r="AM68" s="58"/>
      <c r="AN68" s="58"/>
      <c r="AO68" s="58"/>
      <c r="AP68" s="59"/>
      <c r="AQ68" s="59"/>
      <c r="AR68" s="59"/>
      <c r="AS68" s="59"/>
      <c r="AT68" s="59"/>
      <c r="AU68" s="59"/>
      <c r="AV68" s="59"/>
      <c r="AW68" s="59"/>
      <c r="AX68" s="59"/>
      <c r="AY68" s="59"/>
      <c r="AZ68" s="59"/>
      <c r="BA68" s="59"/>
      <c r="BB68" s="59"/>
      <c r="BC68" s="59"/>
      <c r="BD68" s="59"/>
      <c r="BE68" s="59"/>
      <c r="BF68" s="59"/>
      <c r="BG68" s="59"/>
      <c r="BH68" s="59"/>
      <c r="BI68" s="59"/>
      <c r="BJ68" s="59"/>
      <c r="BK68" s="59"/>
      <c r="BL68" s="59"/>
      <c r="BM68" s="59"/>
      <c r="BN68" s="59"/>
      <c r="BO68" s="59"/>
      <c r="BP68" s="59"/>
      <c r="BQ68" s="59"/>
      <c r="BR68" s="59"/>
      <c r="BS68" s="59"/>
      <c r="BT68" s="59"/>
      <c r="BU68" s="59"/>
      <c r="BV68" s="59"/>
      <c r="BW68" s="59"/>
      <c r="BX68" s="59"/>
      <c r="BY68" s="59"/>
      <c r="BZ68" s="59"/>
      <c r="CA68" s="59"/>
      <c r="CB68" s="59"/>
      <c r="CC68" s="59"/>
      <c r="CD68" s="59"/>
      <c r="CE68" s="59"/>
      <c r="CF68" s="59"/>
      <c r="CG68" s="59"/>
      <c r="CH68" s="59"/>
      <c r="CI68" s="59"/>
      <c r="CJ68" s="59"/>
      <c r="CK68" s="59"/>
    </row>
    <row r="69" spans="2:89" s="57" customFormat="1" hidden="1">
      <c r="B69" s="87"/>
      <c r="D69" s="58"/>
      <c r="E69" s="87"/>
      <c r="F69" s="87"/>
      <c r="H69" s="58"/>
      <c r="I69" s="58"/>
      <c r="J69" s="58"/>
      <c r="K69" s="58"/>
      <c r="M69" s="88"/>
      <c r="T69" s="58"/>
      <c r="U69" s="58"/>
      <c r="V69" s="58"/>
      <c r="W69" s="58"/>
      <c r="X69" s="58"/>
      <c r="Y69" s="58"/>
      <c r="Z69" s="58"/>
      <c r="AA69" s="58"/>
      <c r="AB69" s="58"/>
      <c r="AC69" s="58"/>
      <c r="AD69" s="58"/>
      <c r="AE69" s="58"/>
      <c r="AG69" s="58"/>
      <c r="AH69" s="58"/>
      <c r="AI69" s="58"/>
      <c r="AJ69" s="58"/>
      <c r="AK69" s="58"/>
      <c r="AL69" s="58"/>
      <c r="AM69" s="58"/>
      <c r="AN69" s="58"/>
      <c r="AO69" s="58"/>
      <c r="AP69" s="59"/>
      <c r="AQ69" s="59"/>
      <c r="AR69" s="59"/>
      <c r="AS69" s="59"/>
      <c r="AT69" s="59"/>
      <c r="AU69" s="59"/>
      <c r="AV69" s="59"/>
      <c r="AW69" s="59"/>
      <c r="AX69" s="59"/>
      <c r="AY69" s="59"/>
      <c r="AZ69" s="59"/>
      <c r="BA69" s="59"/>
      <c r="BB69" s="59"/>
      <c r="BC69" s="59"/>
      <c r="BD69" s="59"/>
      <c r="BE69" s="59"/>
      <c r="BF69" s="59"/>
      <c r="BG69" s="59"/>
      <c r="BH69" s="59"/>
      <c r="BI69" s="59"/>
      <c r="BJ69" s="59"/>
      <c r="BK69" s="59"/>
      <c r="BL69" s="59"/>
      <c r="BM69" s="59"/>
      <c r="BN69" s="59"/>
      <c r="BO69" s="59"/>
      <c r="BP69" s="59"/>
      <c r="BQ69" s="59"/>
      <c r="BR69" s="59"/>
      <c r="BS69" s="59"/>
      <c r="BT69" s="59"/>
      <c r="BU69" s="59"/>
      <c r="BV69" s="59"/>
      <c r="BW69" s="59"/>
      <c r="BX69" s="59"/>
      <c r="BY69" s="59"/>
      <c r="BZ69" s="59"/>
      <c r="CA69" s="59"/>
      <c r="CB69" s="59"/>
      <c r="CC69" s="59"/>
      <c r="CD69" s="59"/>
      <c r="CE69" s="59"/>
      <c r="CF69" s="59"/>
      <c r="CG69" s="59"/>
      <c r="CH69" s="59"/>
      <c r="CI69" s="59"/>
      <c r="CJ69" s="59"/>
      <c r="CK69" s="59"/>
    </row>
    <row r="70" spans="2:89" s="57" customFormat="1" hidden="1">
      <c r="B70" s="87"/>
      <c r="D70" s="58"/>
      <c r="E70" s="87"/>
      <c r="F70" s="87"/>
      <c r="H70" s="58"/>
      <c r="I70" s="58"/>
      <c r="J70" s="58"/>
      <c r="K70" s="58"/>
      <c r="M70" s="88"/>
      <c r="T70" s="58"/>
      <c r="U70" s="58"/>
      <c r="V70" s="58"/>
      <c r="W70" s="58"/>
      <c r="X70" s="58"/>
      <c r="Y70" s="58"/>
      <c r="Z70" s="58"/>
      <c r="AA70" s="58"/>
      <c r="AB70" s="58"/>
      <c r="AC70" s="58"/>
      <c r="AD70" s="58"/>
      <c r="AE70" s="58"/>
      <c r="AG70" s="58"/>
      <c r="AH70" s="58"/>
      <c r="AI70" s="58"/>
      <c r="AJ70" s="58"/>
      <c r="AK70" s="58"/>
      <c r="AL70" s="58"/>
      <c r="AM70" s="58"/>
      <c r="AN70" s="58"/>
      <c r="AO70" s="58"/>
      <c r="AP70" s="59"/>
      <c r="AQ70" s="59"/>
      <c r="AR70" s="59"/>
      <c r="AS70" s="59"/>
      <c r="AT70" s="59"/>
      <c r="AU70" s="59"/>
      <c r="AV70" s="59"/>
      <c r="AW70" s="59"/>
      <c r="AX70" s="59"/>
      <c r="AY70" s="59"/>
      <c r="AZ70" s="59"/>
      <c r="BA70" s="59"/>
      <c r="BB70" s="59"/>
      <c r="BC70" s="59"/>
      <c r="BD70" s="59"/>
      <c r="BE70" s="59"/>
      <c r="BF70" s="59"/>
      <c r="BG70" s="59"/>
      <c r="BH70" s="59"/>
      <c r="BI70" s="59"/>
      <c r="BJ70" s="59"/>
      <c r="BK70" s="59"/>
      <c r="BL70" s="59"/>
      <c r="BM70" s="59"/>
      <c r="BN70" s="59"/>
      <c r="BO70" s="59"/>
      <c r="BP70" s="59"/>
      <c r="BQ70" s="59"/>
      <c r="BR70" s="59"/>
      <c r="BS70" s="59"/>
      <c r="BT70" s="59"/>
      <c r="BU70" s="59"/>
      <c r="BV70" s="59"/>
      <c r="BW70" s="59"/>
      <c r="BX70" s="59"/>
      <c r="BY70" s="59"/>
      <c r="BZ70" s="59"/>
      <c r="CA70" s="59"/>
      <c r="CB70" s="59"/>
      <c r="CC70" s="59"/>
      <c r="CD70" s="59"/>
      <c r="CE70" s="59"/>
      <c r="CF70" s="59"/>
      <c r="CG70" s="59"/>
      <c r="CH70" s="59"/>
      <c r="CI70" s="59"/>
      <c r="CJ70" s="59"/>
      <c r="CK70" s="59"/>
    </row>
    <row r="71" spans="2:89" s="57" customFormat="1" hidden="1">
      <c r="B71" s="86" t="s">
        <v>151</v>
      </c>
      <c r="D71" s="58"/>
      <c r="E71" s="87"/>
      <c r="F71" s="87"/>
      <c r="H71" s="58"/>
      <c r="I71" s="58"/>
      <c r="J71" s="58"/>
      <c r="K71" s="58"/>
      <c r="M71" s="88"/>
      <c r="T71" s="58"/>
      <c r="U71" s="58"/>
      <c r="V71" s="58"/>
      <c r="W71" s="58"/>
      <c r="X71" s="58"/>
      <c r="Y71" s="58"/>
      <c r="Z71" s="58"/>
      <c r="AA71" s="58"/>
      <c r="AB71" s="58"/>
      <c r="AC71" s="58"/>
      <c r="AD71" s="58"/>
      <c r="AE71" s="58"/>
      <c r="AG71" s="58"/>
      <c r="AH71" s="58"/>
      <c r="AI71" s="58"/>
      <c r="AJ71" s="58"/>
      <c r="AK71" s="58"/>
      <c r="AL71" s="58"/>
      <c r="AM71" s="58"/>
      <c r="AN71" s="58"/>
      <c r="AO71" s="58"/>
      <c r="AP71" s="59"/>
      <c r="AQ71" s="59"/>
      <c r="AR71" s="59"/>
      <c r="AS71" s="59"/>
      <c r="AT71" s="59"/>
      <c r="AU71" s="59"/>
      <c r="AV71" s="59"/>
      <c r="AW71" s="59"/>
      <c r="AX71" s="59"/>
      <c r="AY71" s="59"/>
      <c r="AZ71" s="59"/>
      <c r="BA71" s="59"/>
      <c r="BB71" s="59"/>
      <c r="BC71" s="59"/>
      <c r="BD71" s="59"/>
      <c r="BE71" s="59"/>
      <c r="BF71" s="59"/>
      <c r="BG71" s="59"/>
      <c r="BH71" s="59"/>
      <c r="BI71" s="59"/>
      <c r="BJ71" s="59"/>
      <c r="BK71" s="59"/>
      <c r="BL71" s="59"/>
      <c r="BM71" s="59"/>
      <c r="BN71" s="59"/>
      <c r="BO71" s="59"/>
      <c r="BP71" s="59"/>
      <c r="BQ71" s="59"/>
      <c r="BR71" s="59"/>
      <c r="BS71" s="59"/>
      <c r="BT71" s="59"/>
      <c r="BU71" s="59"/>
      <c r="BV71" s="59"/>
      <c r="BW71" s="59"/>
      <c r="BX71" s="59"/>
      <c r="BY71" s="59"/>
      <c r="BZ71" s="59"/>
      <c r="CA71" s="59"/>
      <c r="CB71" s="59"/>
      <c r="CC71" s="59"/>
      <c r="CD71" s="59"/>
      <c r="CE71" s="59"/>
      <c r="CF71" s="59"/>
      <c r="CG71" s="59"/>
      <c r="CH71" s="59"/>
      <c r="CI71" s="59"/>
      <c r="CJ71" s="59"/>
      <c r="CK71" s="59"/>
    </row>
    <row r="72" spans="2:89" s="57" customFormat="1" hidden="1">
      <c r="B72" s="87" t="s">
        <v>118</v>
      </c>
      <c r="D72" s="58"/>
      <c r="E72" s="87"/>
      <c r="F72" s="87"/>
      <c r="H72" s="58"/>
      <c r="I72" s="58"/>
      <c r="J72" s="58"/>
      <c r="K72" s="58"/>
      <c r="M72" s="88"/>
      <c r="T72" s="58"/>
      <c r="U72" s="58"/>
      <c r="V72" s="58"/>
      <c r="W72" s="58"/>
      <c r="X72" s="58"/>
      <c r="Y72" s="58"/>
      <c r="Z72" s="58"/>
      <c r="AA72" s="58"/>
      <c r="AB72" s="58"/>
      <c r="AC72" s="58"/>
      <c r="AD72" s="58"/>
      <c r="AE72" s="58"/>
      <c r="AG72" s="58"/>
      <c r="AH72" s="58"/>
      <c r="AI72" s="58"/>
      <c r="AJ72" s="58"/>
      <c r="AK72" s="58"/>
      <c r="AL72" s="58"/>
      <c r="AM72" s="58"/>
      <c r="AN72" s="58"/>
      <c r="AO72" s="58"/>
      <c r="AP72" s="59"/>
      <c r="AQ72" s="59"/>
      <c r="AR72" s="59"/>
      <c r="AS72" s="59"/>
      <c r="AT72" s="59"/>
      <c r="AU72" s="59"/>
      <c r="AV72" s="59"/>
      <c r="AW72" s="59"/>
      <c r="AX72" s="59"/>
      <c r="AY72" s="59"/>
      <c r="AZ72" s="59"/>
      <c r="BA72" s="59"/>
      <c r="BB72" s="59"/>
      <c r="BC72" s="59"/>
      <c r="BD72" s="59"/>
      <c r="BE72" s="59"/>
      <c r="BF72" s="59"/>
      <c r="BG72" s="59"/>
      <c r="BH72" s="59"/>
      <c r="BI72" s="59"/>
      <c r="BJ72" s="59"/>
      <c r="BK72" s="59"/>
      <c r="BL72" s="59"/>
      <c r="BM72" s="59"/>
      <c r="BN72" s="59"/>
      <c r="BO72" s="59"/>
      <c r="BP72" s="59"/>
      <c r="BQ72" s="59"/>
      <c r="BR72" s="59"/>
      <c r="BS72" s="59"/>
      <c r="BT72" s="59"/>
      <c r="BU72" s="59"/>
      <c r="BV72" s="59"/>
      <c r="BW72" s="59"/>
      <c r="BX72" s="59"/>
      <c r="BY72" s="59"/>
      <c r="BZ72" s="59"/>
      <c r="CA72" s="59"/>
      <c r="CB72" s="59"/>
      <c r="CC72" s="59"/>
      <c r="CD72" s="59"/>
      <c r="CE72" s="59"/>
      <c r="CF72" s="59"/>
      <c r="CG72" s="59"/>
      <c r="CH72" s="59"/>
      <c r="CI72" s="59"/>
      <c r="CJ72" s="59"/>
      <c r="CK72" s="59"/>
    </row>
    <row r="73" spans="2:89" s="57" customFormat="1" hidden="1">
      <c r="B73" s="87" t="s">
        <v>114</v>
      </c>
      <c r="D73" s="58"/>
      <c r="E73" s="87"/>
      <c r="F73" s="87"/>
      <c r="H73" s="58"/>
      <c r="I73" s="58"/>
      <c r="J73" s="58"/>
      <c r="K73" s="58"/>
      <c r="M73" s="88"/>
      <c r="T73" s="58"/>
      <c r="U73" s="58"/>
      <c r="V73" s="58"/>
      <c r="W73" s="58"/>
      <c r="X73" s="58"/>
      <c r="Y73" s="58"/>
      <c r="Z73" s="58"/>
      <c r="AA73" s="58"/>
      <c r="AB73" s="58"/>
      <c r="AC73" s="58"/>
      <c r="AD73" s="58"/>
      <c r="AE73" s="58"/>
      <c r="AG73" s="58"/>
      <c r="AH73" s="58"/>
      <c r="AI73" s="58"/>
      <c r="AJ73" s="58"/>
      <c r="AK73" s="58"/>
      <c r="AL73" s="58"/>
      <c r="AM73" s="58"/>
      <c r="AN73" s="58"/>
      <c r="AO73" s="58"/>
      <c r="AP73" s="59"/>
      <c r="AQ73" s="59"/>
      <c r="AR73" s="59"/>
      <c r="AS73" s="59"/>
      <c r="AT73" s="59"/>
      <c r="AU73" s="59"/>
      <c r="AV73" s="59"/>
      <c r="AW73" s="59"/>
      <c r="AX73" s="59"/>
      <c r="AY73" s="59"/>
      <c r="AZ73" s="59"/>
      <c r="BA73" s="59"/>
      <c r="BB73" s="59"/>
      <c r="BC73" s="59"/>
      <c r="BD73" s="59"/>
      <c r="BE73" s="59"/>
      <c r="BF73" s="59"/>
      <c r="BG73" s="59"/>
      <c r="BH73" s="59"/>
      <c r="BI73" s="59"/>
      <c r="BJ73" s="59"/>
      <c r="BK73" s="59"/>
      <c r="BL73" s="59"/>
      <c r="BM73" s="59"/>
      <c r="BN73" s="59"/>
      <c r="BO73" s="59"/>
      <c r="BP73" s="59"/>
      <c r="BQ73" s="59"/>
      <c r="BR73" s="59"/>
      <c r="BS73" s="59"/>
      <c r="BT73" s="59"/>
      <c r="BU73" s="59"/>
      <c r="BV73" s="59"/>
      <c r="BW73" s="59"/>
      <c r="BX73" s="59"/>
      <c r="BY73" s="59"/>
      <c r="BZ73" s="59"/>
      <c r="CA73" s="59"/>
      <c r="CB73" s="59"/>
      <c r="CC73" s="59"/>
      <c r="CD73" s="59"/>
      <c r="CE73" s="59"/>
      <c r="CF73" s="59"/>
      <c r="CG73" s="59"/>
      <c r="CH73" s="59"/>
      <c r="CI73" s="59"/>
      <c r="CJ73" s="59"/>
      <c r="CK73" s="59"/>
    </row>
    <row r="74" spans="2:89" s="57" customFormat="1" hidden="1">
      <c r="B74" s="87" t="s">
        <v>152</v>
      </c>
      <c r="T74" s="58"/>
      <c r="U74" s="58"/>
      <c r="V74" s="58"/>
      <c r="W74" s="58"/>
      <c r="X74" s="58"/>
      <c r="Y74" s="58"/>
      <c r="Z74" s="58"/>
      <c r="AA74" s="58"/>
      <c r="AB74" s="58"/>
      <c r="AC74" s="58"/>
      <c r="AD74" s="58"/>
      <c r="AE74" s="58"/>
      <c r="AG74" s="58"/>
      <c r="AH74" s="58"/>
      <c r="AI74" s="58"/>
      <c r="AJ74" s="58"/>
      <c r="AK74" s="58"/>
      <c r="AL74" s="58"/>
      <c r="AM74" s="58"/>
      <c r="AN74" s="58"/>
      <c r="AO74" s="58"/>
      <c r="AP74" s="59"/>
      <c r="AQ74" s="59"/>
      <c r="AR74" s="59"/>
      <c r="AS74" s="59"/>
      <c r="AT74" s="59"/>
      <c r="AU74" s="59"/>
      <c r="AV74" s="59"/>
      <c r="AW74" s="59"/>
      <c r="AX74" s="59"/>
      <c r="AY74" s="59"/>
      <c r="AZ74" s="59"/>
      <c r="BA74" s="59"/>
      <c r="BB74" s="59"/>
      <c r="BC74" s="59"/>
      <c r="BD74" s="59"/>
      <c r="BE74" s="59"/>
      <c r="BF74" s="59"/>
      <c r="BG74" s="59"/>
      <c r="BH74" s="59"/>
      <c r="BI74" s="59"/>
      <c r="BJ74" s="59"/>
      <c r="BK74" s="59"/>
      <c r="BL74" s="59"/>
      <c r="BM74" s="59"/>
      <c r="BN74" s="59"/>
      <c r="BO74" s="59"/>
      <c r="BP74" s="59"/>
      <c r="BQ74" s="59"/>
      <c r="BR74" s="59"/>
      <c r="BS74" s="59"/>
      <c r="BT74" s="59"/>
      <c r="BU74" s="59"/>
      <c r="BV74" s="59"/>
      <c r="BW74" s="59"/>
      <c r="BX74" s="59"/>
      <c r="BY74" s="59"/>
      <c r="BZ74" s="59"/>
      <c r="CA74" s="59"/>
      <c r="CB74" s="59"/>
      <c r="CC74" s="59"/>
      <c r="CD74" s="59"/>
      <c r="CE74" s="59"/>
      <c r="CF74" s="59"/>
      <c r="CG74" s="59"/>
      <c r="CH74" s="59"/>
      <c r="CI74" s="59"/>
      <c r="CJ74" s="59"/>
      <c r="CK74" s="59"/>
    </row>
    <row r="75" spans="2:89" s="57" customFormat="1" hidden="1">
      <c r="B75" s="57" t="s">
        <v>14</v>
      </c>
      <c r="U75" s="58"/>
      <c r="V75" s="58"/>
      <c r="W75" s="58"/>
      <c r="X75" s="58"/>
      <c r="Y75" s="58"/>
      <c r="Z75" s="58"/>
      <c r="AA75" s="58"/>
      <c r="AB75" s="58"/>
      <c r="AC75" s="58"/>
      <c r="AD75" s="58"/>
      <c r="AE75" s="58"/>
      <c r="AG75" s="58"/>
      <c r="AH75" s="58"/>
      <c r="AI75" s="58"/>
      <c r="AJ75" s="58"/>
      <c r="AK75" s="58"/>
      <c r="AL75" s="58"/>
      <c r="AM75" s="58"/>
      <c r="AN75" s="58"/>
      <c r="AO75" s="58"/>
      <c r="AP75" s="59"/>
      <c r="AQ75" s="59"/>
      <c r="AR75" s="59"/>
      <c r="AS75" s="59"/>
      <c r="AT75" s="59"/>
      <c r="AU75" s="59"/>
      <c r="AV75" s="59"/>
      <c r="AW75" s="59"/>
      <c r="AX75" s="59"/>
      <c r="AY75" s="59"/>
      <c r="AZ75" s="59"/>
      <c r="BA75" s="59"/>
      <c r="BB75" s="59"/>
      <c r="BC75" s="59"/>
      <c r="BD75" s="59"/>
      <c r="BE75" s="59"/>
      <c r="BF75" s="59"/>
      <c r="BG75" s="59"/>
      <c r="BH75" s="59"/>
      <c r="BI75" s="59"/>
      <c r="BJ75" s="59"/>
      <c r="BK75" s="59"/>
      <c r="BL75" s="59"/>
      <c r="BM75" s="59"/>
      <c r="BN75" s="59"/>
      <c r="BO75" s="59"/>
      <c r="BP75" s="59"/>
      <c r="BQ75" s="59"/>
      <c r="BR75" s="59"/>
      <c r="BS75" s="59"/>
      <c r="BT75" s="59"/>
      <c r="BU75" s="59"/>
      <c r="BV75" s="59"/>
      <c r="BW75" s="59"/>
      <c r="BX75" s="59"/>
      <c r="BY75" s="59"/>
      <c r="BZ75" s="59"/>
      <c r="CA75" s="59"/>
      <c r="CB75" s="59"/>
      <c r="CC75" s="59"/>
      <c r="CD75" s="59"/>
      <c r="CE75" s="59"/>
      <c r="CF75" s="59"/>
      <c r="CG75" s="59"/>
      <c r="CH75" s="59"/>
      <c r="CI75" s="59"/>
      <c r="CJ75" s="59"/>
      <c r="CK75" s="59"/>
    </row>
    <row r="76" spans="2:89" s="57" customFormat="1" hidden="1">
      <c r="B76" s="86" t="s">
        <v>153</v>
      </c>
      <c r="T76" s="58"/>
      <c r="U76" s="58"/>
      <c r="V76" s="58"/>
      <c r="W76" s="58"/>
      <c r="X76" s="58"/>
      <c r="Y76" s="58"/>
      <c r="Z76" s="58"/>
      <c r="AA76" s="58"/>
      <c r="AB76" s="58"/>
      <c r="AC76" s="58"/>
      <c r="AD76" s="58"/>
      <c r="AE76" s="58"/>
      <c r="AG76" s="58"/>
      <c r="AH76" s="58"/>
      <c r="AI76" s="58"/>
      <c r="AJ76" s="58"/>
      <c r="AK76" s="58"/>
      <c r="AL76" s="58"/>
      <c r="AM76" s="58"/>
      <c r="AN76" s="58"/>
      <c r="AO76" s="58"/>
      <c r="AP76" s="59"/>
      <c r="AQ76" s="59"/>
      <c r="AR76" s="59"/>
      <c r="AS76" s="59"/>
      <c r="AT76" s="59"/>
      <c r="AU76" s="59"/>
      <c r="AV76" s="59"/>
      <c r="AW76" s="59"/>
      <c r="AX76" s="59"/>
      <c r="AY76" s="59"/>
      <c r="AZ76" s="59"/>
      <c r="BA76" s="59"/>
      <c r="BB76" s="59"/>
      <c r="BC76" s="59"/>
      <c r="BD76" s="59"/>
      <c r="BE76" s="59"/>
      <c r="BF76" s="59"/>
      <c r="BG76" s="59"/>
      <c r="BH76" s="59"/>
      <c r="BI76" s="59"/>
      <c r="BJ76" s="59"/>
      <c r="BK76" s="59"/>
      <c r="BL76" s="59"/>
      <c r="BM76" s="59"/>
      <c r="BN76" s="59"/>
      <c r="BO76" s="59"/>
      <c r="BP76" s="59"/>
      <c r="BQ76" s="59"/>
      <c r="BR76" s="59"/>
      <c r="BS76" s="59"/>
      <c r="BT76" s="59"/>
      <c r="BU76" s="59"/>
      <c r="BV76" s="59"/>
      <c r="BW76" s="59"/>
      <c r="BX76" s="59"/>
      <c r="BY76" s="59"/>
      <c r="BZ76" s="59"/>
      <c r="CA76" s="59"/>
      <c r="CB76" s="59"/>
      <c r="CC76" s="59"/>
      <c r="CD76" s="59"/>
      <c r="CE76" s="59"/>
      <c r="CF76" s="59"/>
      <c r="CG76" s="59"/>
      <c r="CH76" s="59"/>
      <c r="CI76" s="59"/>
      <c r="CJ76" s="59"/>
      <c r="CK76" s="59"/>
    </row>
    <row r="77" spans="2:89" s="57" customFormat="1" hidden="1">
      <c r="B77" s="57" t="s">
        <v>119</v>
      </c>
      <c r="T77" s="58"/>
      <c r="U77" s="58"/>
      <c r="V77" s="58"/>
      <c r="W77" s="58"/>
      <c r="X77" s="58"/>
      <c r="Y77" s="58"/>
      <c r="Z77" s="58"/>
      <c r="AA77" s="58"/>
      <c r="AB77" s="58"/>
      <c r="AC77" s="58"/>
      <c r="AD77" s="58"/>
      <c r="AE77" s="58"/>
      <c r="AG77" s="58"/>
      <c r="AH77" s="58"/>
      <c r="AI77" s="58"/>
      <c r="AJ77" s="58"/>
      <c r="AK77" s="58"/>
      <c r="AL77" s="58"/>
      <c r="AM77" s="58"/>
      <c r="AN77" s="58"/>
      <c r="AO77" s="58"/>
      <c r="AP77" s="59"/>
      <c r="AQ77" s="59"/>
      <c r="AR77" s="59"/>
      <c r="AS77" s="59"/>
      <c r="AT77" s="59"/>
      <c r="AU77" s="59"/>
      <c r="AV77" s="59"/>
      <c r="AW77" s="59"/>
      <c r="AX77" s="59"/>
      <c r="AY77" s="59"/>
      <c r="AZ77" s="59"/>
      <c r="BA77" s="59"/>
      <c r="BB77" s="59"/>
      <c r="BC77" s="59"/>
      <c r="BD77" s="59"/>
      <c r="BE77" s="59"/>
      <c r="BF77" s="59"/>
      <c r="BG77" s="59"/>
      <c r="BH77" s="59"/>
      <c r="BI77" s="59"/>
      <c r="BJ77" s="59"/>
      <c r="BK77" s="59"/>
      <c r="BL77" s="59"/>
      <c r="BM77" s="59"/>
      <c r="BN77" s="59"/>
      <c r="BO77" s="59"/>
      <c r="BP77" s="59"/>
      <c r="BQ77" s="59"/>
      <c r="BR77" s="59"/>
      <c r="BS77" s="59"/>
      <c r="BT77" s="59"/>
      <c r="BU77" s="59"/>
      <c r="BV77" s="59"/>
      <c r="BW77" s="59"/>
      <c r="BX77" s="59"/>
      <c r="BY77" s="59"/>
      <c r="BZ77" s="59"/>
      <c r="CA77" s="59"/>
      <c r="CB77" s="59"/>
      <c r="CC77" s="59"/>
      <c r="CD77" s="59"/>
      <c r="CE77" s="59"/>
      <c r="CF77" s="59"/>
      <c r="CG77" s="59"/>
      <c r="CH77" s="59"/>
      <c r="CI77" s="59"/>
      <c r="CJ77" s="59"/>
      <c r="CK77" s="59"/>
    </row>
    <row r="78" spans="2:89" s="57" customFormat="1" hidden="1">
      <c r="B78" s="57" t="s">
        <v>120</v>
      </c>
      <c r="T78" s="89"/>
      <c r="U78" s="89"/>
      <c r="V78" s="89"/>
      <c r="W78" s="89"/>
      <c r="X78" s="89"/>
      <c r="Y78" s="89"/>
      <c r="Z78" s="89"/>
      <c r="AA78" s="89"/>
      <c r="AB78" s="89"/>
      <c r="AC78" s="89"/>
      <c r="AD78" s="89"/>
      <c r="AE78" s="89"/>
      <c r="AG78" s="89"/>
      <c r="AH78" s="89"/>
      <c r="AI78" s="89"/>
      <c r="AJ78" s="89"/>
      <c r="AK78" s="89"/>
      <c r="AL78" s="89"/>
      <c r="AM78" s="89"/>
      <c r="AN78" s="89"/>
      <c r="AO78" s="58"/>
      <c r="AP78" s="59"/>
      <c r="AQ78" s="59"/>
      <c r="AR78" s="59"/>
      <c r="AS78" s="59"/>
      <c r="AT78" s="59"/>
      <c r="AU78" s="59"/>
      <c r="AV78" s="59"/>
      <c r="AW78" s="59"/>
      <c r="AX78" s="59"/>
      <c r="AY78" s="59"/>
      <c r="AZ78" s="59"/>
      <c r="BA78" s="59"/>
      <c r="BB78" s="59"/>
      <c r="BC78" s="59"/>
      <c r="BD78" s="59"/>
      <c r="BE78" s="59"/>
      <c r="BF78" s="59"/>
      <c r="BG78" s="59"/>
      <c r="BH78" s="59"/>
      <c r="BI78" s="59"/>
      <c r="BJ78" s="59"/>
      <c r="BK78" s="59"/>
      <c r="BL78" s="59"/>
      <c r="BM78" s="59"/>
      <c r="BN78" s="59"/>
      <c r="BO78" s="59"/>
      <c r="BP78" s="59"/>
      <c r="BQ78" s="59"/>
      <c r="BR78" s="59"/>
      <c r="BS78" s="59"/>
      <c r="BT78" s="59"/>
      <c r="BU78" s="59"/>
      <c r="BV78" s="59"/>
      <c r="BW78" s="59"/>
      <c r="BX78" s="59"/>
      <c r="BY78" s="59"/>
      <c r="BZ78" s="59"/>
      <c r="CA78" s="59"/>
      <c r="CB78" s="59"/>
      <c r="CC78" s="59"/>
      <c r="CD78" s="59"/>
      <c r="CE78" s="59"/>
      <c r="CF78" s="59"/>
      <c r="CG78" s="59"/>
      <c r="CH78" s="59"/>
      <c r="CI78" s="59"/>
      <c r="CJ78" s="59"/>
      <c r="CK78" s="59"/>
    </row>
    <row r="79" spans="2:89" s="57" customFormat="1" hidden="1">
      <c r="B79" s="57" t="s">
        <v>73</v>
      </c>
      <c r="T79" s="89"/>
      <c r="U79" s="89"/>
      <c r="V79" s="89"/>
      <c r="W79" s="89"/>
      <c r="X79" s="89"/>
      <c r="Y79" s="89"/>
      <c r="Z79" s="89"/>
      <c r="AA79" s="89"/>
      <c r="AB79" s="89"/>
      <c r="AC79" s="89"/>
      <c r="AD79" s="89"/>
      <c r="AE79" s="89"/>
      <c r="AG79" s="89"/>
      <c r="AH79" s="89"/>
      <c r="AI79" s="89"/>
      <c r="AJ79" s="89"/>
      <c r="AK79" s="89"/>
      <c r="AL79" s="89"/>
      <c r="AM79" s="89"/>
      <c r="AN79" s="89"/>
      <c r="AO79" s="58"/>
      <c r="AP79" s="59"/>
      <c r="AQ79" s="59"/>
      <c r="AR79" s="59"/>
      <c r="AS79" s="59"/>
      <c r="AT79" s="59"/>
      <c r="AU79" s="59"/>
      <c r="AV79" s="59"/>
      <c r="AW79" s="59"/>
      <c r="AX79" s="59"/>
      <c r="AY79" s="59"/>
      <c r="AZ79" s="59"/>
      <c r="BA79" s="59"/>
      <c r="BB79" s="59"/>
      <c r="BC79" s="59"/>
      <c r="BD79" s="59"/>
      <c r="BE79" s="59"/>
      <c r="BF79" s="59"/>
      <c r="BG79" s="59"/>
      <c r="BH79" s="59"/>
      <c r="BI79" s="59"/>
      <c r="BJ79" s="59"/>
      <c r="BK79" s="59"/>
      <c r="BL79" s="59"/>
      <c r="BM79" s="59"/>
      <c r="BN79" s="59"/>
      <c r="BO79" s="59"/>
      <c r="BP79" s="59"/>
      <c r="BQ79" s="59"/>
      <c r="BR79" s="59"/>
      <c r="BS79" s="59"/>
      <c r="BT79" s="59"/>
      <c r="BU79" s="59"/>
      <c r="BV79" s="59"/>
      <c r="BW79" s="59"/>
      <c r="BX79" s="59"/>
      <c r="BY79" s="59"/>
      <c r="BZ79" s="59"/>
      <c r="CA79" s="59"/>
      <c r="CB79" s="59"/>
      <c r="CC79" s="59"/>
      <c r="CD79" s="59"/>
      <c r="CE79" s="59"/>
      <c r="CF79" s="59"/>
      <c r="CG79" s="59"/>
      <c r="CH79" s="59"/>
      <c r="CI79" s="59"/>
      <c r="CJ79" s="59"/>
      <c r="CK79" s="59"/>
    </row>
    <row r="80" spans="2:89" s="57" customFormat="1" hidden="1">
      <c r="B80" s="57" t="s">
        <v>115</v>
      </c>
      <c r="T80" s="89"/>
      <c r="U80" s="89"/>
      <c r="V80" s="89"/>
      <c r="W80" s="89"/>
      <c r="X80" s="89"/>
      <c r="Y80" s="89"/>
      <c r="Z80" s="89"/>
      <c r="AA80" s="89"/>
      <c r="AB80" s="89"/>
      <c r="AC80" s="89"/>
      <c r="AD80" s="89"/>
      <c r="AE80" s="89"/>
      <c r="AG80" s="89"/>
      <c r="AH80" s="89"/>
      <c r="AI80" s="89"/>
      <c r="AJ80" s="89"/>
      <c r="AK80" s="89"/>
      <c r="AL80" s="89"/>
      <c r="AM80" s="89"/>
      <c r="AN80" s="89"/>
      <c r="AO80" s="58"/>
      <c r="AP80" s="59"/>
      <c r="AQ80" s="59"/>
      <c r="AR80" s="59"/>
      <c r="AS80" s="59"/>
      <c r="AT80" s="59"/>
      <c r="AU80" s="59"/>
      <c r="AV80" s="59"/>
      <c r="AW80" s="59"/>
      <c r="AX80" s="59"/>
      <c r="AY80" s="59"/>
      <c r="AZ80" s="59"/>
      <c r="BA80" s="59"/>
      <c r="BB80" s="59"/>
      <c r="BC80" s="59"/>
      <c r="BD80" s="59"/>
      <c r="BE80" s="59"/>
      <c r="BF80" s="59"/>
      <c r="BG80" s="59"/>
      <c r="BH80" s="59"/>
      <c r="BI80" s="59"/>
      <c r="BJ80" s="59"/>
      <c r="BK80" s="59"/>
      <c r="BL80" s="59"/>
      <c r="BM80" s="59"/>
      <c r="BN80" s="59"/>
      <c r="BO80" s="59"/>
      <c r="BP80" s="59"/>
      <c r="BQ80" s="59"/>
      <c r="BR80" s="59"/>
      <c r="BS80" s="59"/>
      <c r="BT80" s="59"/>
      <c r="BU80" s="59"/>
      <c r="BV80" s="59"/>
      <c r="BW80" s="59"/>
      <c r="BX80" s="59"/>
      <c r="BY80" s="59"/>
      <c r="BZ80" s="59"/>
      <c r="CA80" s="59"/>
      <c r="CB80" s="59"/>
      <c r="CC80" s="59"/>
      <c r="CD80" s="59"/>
      <c r="CE80" s="59"/>
      <c r="CF80" s="59"/>
      <c r="CG80" s="59"/>
      <c r="CH80" s="59"/>
      <c r="CI80" s="59"/>
      <c r="CJ80" s="59"/>
      <c r="CK80" s="59"/>
    </row>
    <row r="81" spans="2:89" s="57" customFormat="1" hidden="1">
      <c r="B81" s="57" t="s">
        <v>93</v>
      </c>
      <c r="T81" s="89"/>
      <c r="U81" s="89"/>
      <c r="V81" s="89"/>
      <c r="W81" s="89"/>
      <c r="X81" s="89"/>
      <c r="Y81" s="89"/>
      <c r="Z81" s="89"/>
      <c r="AA81" s="89"/>
      <c r="AB81" s="89"/>
      <c r="AC81" s="89"/>
      <c r="AD81" s="89"/>
      <c r="AE81" s="89"/>
      <c r="AG81" s="89"/>
      <c r="AH81" s="89"/>
      <c r="AI81" s="89"/>
      <c r="AJ81" s="89"/>
      <c r="AK81" s="89"/>
      <c r="AL81" s="89"/>
      <c r="AM81" s="89"/>
      <c r="AN81" s="89"/>
      <c r="AO81" s="58"/>
      <c r="AP81" s="59"/>
      <c r="AQ81" s="59"/>
      <c r="AR81" s="59"/>
      <c r="AS81" s="59"/>
      <c r="AT81" s="59"/>
      <c r="AU81" s="59"/>
      <c r="AV81" s="59"/>
      <c r="AW81" s="59"/>
      <c r="AX81" s="59"/>
      <c r="AY81" s="59"/>
      <c r="AZ81" s="59"/>
      <c r="BA81" s="59"/>
      <c r="BB81" s="59"/>
      <c r="BC81" s="59"/>
      <c r="BD81" s="59"/>
      <c r="BE81" s="59"/>
      <c r="BF81" s="59"/>
      <c r="BG81" s="59"/>
      <c r="BH81" s="59"/>
      <c r="BI81" s="59"/>
      <c r="BJ81" s="59"/>
      <c r="BK81" s="59"/>
      <c r="BL81" s="59"/>
      <c r="BM81" s="59"/>
      <c r="BN81" s="59"/>
      <c r="BO81" s="59"/>
      <c r="BP81" s="59"/>
      <c r="BQ81" s="59"/>
      <c r="BR81" s="59"/>
      <c r="BS81" s="59"/>
      <c r="BT81" s="59"/>
      <c r="BU81" s="59"/>
      <c r="BV81" s="59"/>
      <c r="BW81" s="59"/>
      <c r="BX81" s="59"/>
      <c r="BY81" s="59"/>
      <c r="BZ81" s="59"/>
      <c r="CA81" s="59"/>
      <c r="CB81" s="59"/>
      <c r="CC81" s="59"/>
      <c r="CD81" s="59"/>
      <c r="CE81" s="59"/>
      <c r="CF81" s="59"/>
      <c r="CG81" s="59"/>
      <c r="CH81" s="59"/>
      <c r="CI81" s="59"/>
      <c r="CJ81" s="59"/>
      <c r="CK81" s="59"/>
    </row>
    <row r="82" spans="2:89" s="57" customFormat="1" hidden="1">
      <c r="B82" s="57" t="s">
        <v>154</v>
      </c>
      <c r="T82" s="89"/>
      <c r="U82" s="89"/>
      <c r="V82" s="89"/>
      <c r="W82" s="89"/>
      <c r="X82" s="89"/>
      <c r="Y82" s="89"/>
      <c r="Z82" s="89"/>
      <c r="AA82" s="89"/>
      <c r="AB82" s="89"/>
      <c r="AC82" s="89"/>
      <c r="AD82" s="89"/>
      <c r="AE82" s="89"/>
      <c r="AG82" s="89"/>
      <c r="AH82" s="89"/>
      <c r="AI82" s="89"/>
      <c r="AJ82" s="89"/>
      <c r="AK82" s="89"/>
      <c r="AL82" s="89"/>
      <c r="AM82" s="89"/>
      <c r="AN82" s="89"/>
      <c r="AO82" s="58"/>
      <c r="AP82" s="59"/>
      <c r="AQ82" s="59"/>
      <c r="AR82" s="59"/>
      <c r="AS82" s="59"/>
      <c r="AT82" s="59"/>
      <c r="AU82" s="59"/>
      <c r="AV82" s="59"/>
      <c r="AW82" s="59"/>
      <c r="AX82" s="59"/>
      <c r="AY82" s="59"/>
      <c r="AZ82" s="59"/>
      <c r="BA82" s="59"/>
      <c r="BB82" s="59"/>
      <c r="BC82" s="59"/>
      <c r="BD82" s="59"/>
      <c r="BE82" s="59"/>
      <c r="BF82" s="59"/>
      <c r="BG82" s="59"/>
      <c r="BH82" s="59"/>
      <c r="BI82" s="59"/>
      <c r="BJ82" s="59"/>
      <c r="BK82" s="59"/>
      <c r="BL82" s="59"/>
      <c r="BM82" s="59"/>
      <c r="BN82" s="59"/>
      <c r="BO82" s="59"/>
      <c r="BP82" s="59"/>
      <c r="BQ82" s="59"/>
      <c r="BR82" s="59"/>
      <c r="BS82" s="59"/>
      <c r="BT82" s="59"/>
      <c r="BU82" s="59"/>
      <c r="BV82" s="59"/>
      <c r="BW82" s="59"/>
      <c r="BX82" s="59"/>
      <c r="BY82" s="59"/>
      <c r="BZ82" s="59"/>
      <c r="CA82" s="59"/>
      <c r="CB82" s="59"/>
      <c r="CC82" s="59"/>
      <c r="CD82" s="59"/>
      <c r="CE82" s="59"/>
      <c r="CF82" s="59"/>
      <c r="CG82" s="59"/>
      <c r="CH82" s="59"/>
      <c r="CI82" s="59"/>
      <c r="CJ82" s="59"/>
      <c r="CK82" s="59"/>
    </row>
    <row r="83" spans="2:89" s="57" customFormat="1" hidden="1">
      <c r="B83" s="57" t="s">
        <v>155</v>
      </c>
      <c r="T83" s="89"/>
      <c r="U83" s="89"/>
      <c r="V83" s="89"/>
      <c r="W83" s="89"/>
      <c r="X83" s="89"/>
      <c r="Y83" s="89"/>
      <c r="Z83" s="89"/>
      <c r="AA83" s="89"/>
      <c r="AB83" s="89"/>
      <c r="AC83" s="89"/>
      <c r="AD83" s="89"/>
      <c r="AE83" s="89"/>
      <c r="AG83" s="89"/>
      <c r="AH83" s="89"/>
      <c r="AI83" s="89"/>
      <c r="AJ83" s="89"/>
      <c r="AK83" s="89"/>
      <c r="AL83" s="89"/>
      <c r="AM83" s="89"/>
      <c r="AN83" s="89"/>
      <c r="AO83" s="58"/>
      <c r="AP83" s="59"/>
      <c r="AQ83" s="59"/>
      <c r="AR83" s="59"/>
      <c r="AS83" s="59"/>
      <c r="AT83" s="59"/>
      <c r="AU83" s="59"/>
      <c r="AV83" s="59"/>
      <c r="AW83" s="59"/>
      <c r="AX83" s="59"/>
      <c r="AY83" s="59"/>
      <c r="AZ83" s="59"/>
      <c r="BA83" s="59"/>
      <c r="BB83" s="59"/>
      <c r="BC83" s="59"/>
      <c r="BD83" s="59"/>
      <c r="BE83" s="59"/>
      <c r="BF83" s="59"/>
      <c r="BG83" s="59"/>
      <c r="BH83" s="59"/>
      <c r="BI83" s="59"/>
      <c r="BJ83" s="59"/>
      <c r="BK83" s="59"/>
      <c r="BL83" s="59"/>
      <c r="BM83" s="59"/>
      <c r="BN83" s="59"/>
      <c r="BO83" s="59"/>
      <c r="BP83" s="59"/>
      <c r="BQ83" s="59"/>
      <c r="BR83" s="59"/>
      <c r="BS83" s="59"/>
      <c r="BT83" s="59"/>
      <c r="BU83" s="59"/>
      <c r="BV83" s="59"/>
      <c r="BW83" s="59"/>
      <c r="BX83" s="59"/>
      <c r="BY83" s="59"/>
      <c r="BZ83" s="59"/>
      <c r="CA83" s="59"/>
      <c r="CB83" s="59"/>
      <c r="CC83" s="59"/>
      <c r="CD83" s="59"/>
      <c r="CE83" s="59"/>
      <c r="CF83" s="59"/>
      <c r="CG83" s="59"/>
      <c r="CH83" s="59"/>
      <c r="CI83" s="59"/>
      <c r="CJ83" s="59"/>
      <c r="CK83" s="59"/>
    </row>
    <row r="84" spans="2:89" s="57" customFormat="1" hidden="1">
      <c r="B84" s="57" t="s">
        <v>15</v>
      </c>
      <c r="T84" s="89"/>
      <c r="U84" s="89"/>
      <c r="V84" s="89"/>
      <c r="W84" s="89"/>
      <c r="X84" s="89"/>
      <c r="Y84" s="89"/>
      <c r="Z84" s="89"/>
      <c r="AA84" s="89"/>
      <c r="AB84" s="89"/>
      <c r="AC84" s="89"/>
      <c r="AD84" s="89"/>
      <c r="AE84" s="89"/>
      <c r="AG84" s="89"/>
      <c r="AH84" s="89"/>
      <c r="AI84" s="89"/>
      <c r="AJ84" s="89"/>
      <c r="AK84" s="89"/>
      <c r="AL84" s="89"/>
      <c r="AM84" s="89"/>
      <c r="AN84" s="89"/>
      <c r="AO84" s="58"/>
      <c r="AP84" s="59"/>
      <c r="AQ84" s="59"/>
      <c r="AR84" s="59"/>
      <c r="AS84" s="59"/>
      <c r="AT84" s="59"/>
      <c r="AU84" s="59"/>
      <c r="AV84" s="59"/>
      <c r="AW84" s="59"/>
      <c r="AX84" s="59"/>
      <c r="AY84" s="59"/>
      <c r="AZ84" s="59"/>
      <c r="BA84" s="59"/>
      <c r="BB84" s="59"/>
      <c r="BC84" s="59"/>
      <c r="BD84" s="59"/>
      <c r="BE84" s="59"/>
      <c r="BF84" s="59"/>
      <c r="BG84" s="59"/>
      <c r="BH84" s="59"/>
      <c r="BI84" s="59"/>
      <c r="BJ84" s="59"/>
      <c r="BK84" s="59"/>
      <c r="BL84" s="59"/>
      <c r="BM84" s="59"/>
      <c r="BN84" s="59"/>
      <c r="BO84" s="59"/>
      <c r="BP84" s="59"/>
      <c r="BQ84" s="59"/>
      <c r="BR84" s="59"/>
      <c r="BS84" s="59"/>
      <c r="BT84" s="59"/>
      <c r="BU84" s="59"/>
      <c r="BV84" s="59"/>
      <c r="BW84" s="59"/>
      <c r="BX84" s="59"/>
      <c r="BY84" s="59"/>
      <c r="BZ84" s="59"/>
      <c r="CA84" s="59"/>
      <c r="CB84" s="59"/>
      <c r="CC84" s="59"/>
      <c r="CD84" s="59"/>
      <c r="CE84" s="59"/>
      <c r="CF84" s="59"/>
      <c r="CG84" s="59"/>
      <c r="CH84" s="59"/>
      <c r="CI84" s="59"/>
      <c r="CJ84" s="59"/>
      <c r="CK84" s="59"/>
    </row>
    <row r="85" spans="2:89" s="57" customFormat="1" hidden="1">
      <c r="B85" s="57" t="s">
        <v>156</v>
      </c>
      <c r="T85" s="89"/>
      <c r="U85" s="89"/>
      <c r="V85" s="89"/>
      <c r="W85" s="89"/>
      <c r="X85" s="89"/>
      <c r="Y85" s="89"/>
      <c r="Z85" s="89"/>
      <c r="AA85" s="89"/>
      <c r="AB85" s="89"/>
      <c r="AC85" s="89"/>
      <c r="AD85" s="89"/>
      <c r="AE85" s="89"/>
      <c r="AG85" s="89"/>
      <c r="AH85" s="89"/>
      <c r="AI85" s="89"/>
      <c r="AJ85" s="89"/>
      <c r="AK85" s="89"/>
      <c r="AL85" s="89"/>
      <c r="AM85" s="89"/>
      <c r="AN85" s="89"/>
      <c r="AO85" s="58"/>
      <c r="AP85" s="59"/>
      <c r="AQ85" s="59"/>
      <c r="AR85" s="59"/>
      <c r="AS85" s="59"/>
      <c r="AT85" s="59"/>
      <c r="AU85" s="59"/>
      <c r="AV85" s="59"/>
      <c r="AW85" s="59"/>
      <c r="AX85" s="59"/>
      <c r="AY85" s="59"/>
      <c r="AZ85" s="59"/>
      <c r="BA85" s="59"/>
      <c r="BB85" s="59"/>
      <c r="BC85" s="59"/>
      <c r="BD85" s="59"/>
      <c r="BE85" s="59"/>
      <c r="BF85" s="59"/>
      <c r="BG85" s="59"/>
      <c r="BH85" s="59"/>
      <c r="BI85" s="59"/>
      <c r="BJ85" s="59"/>
      <c r="BK85" s="59"/>
      <c r="BL85" s="59"/>
      <c r="BM85" s="59"/>
      <c r="BN85" s="59"/>
      <c r="BO85" s="59"/>
      <c r="BP85" s="59"/>
      <c r="BQ85" s="59"/>
      <c r="BR85" s="59"/>
      <c r="BS85" s="59"/>
      <c r="BT85" s="59"/>
      <c r="BU85" s="59"/>
      <c r="BV85" s="59"/>
      <c r="BW85" s="59"/>
      <c r="BX85" s="59"/>
      <c r="BY85" s="59"/>
      <c r="BZ85" s="59"/>
      <c r="CA85" s="59"/>
      <c r="CB85" s="59"/>
      <c r="CC85" s="59"/>
      <c r="CD85" s="59"/>
      <c r="CE85" s="59"/>
      <c r="CF85" s="59"/>
      <c r="CG85" s="59"/>
      <c r="CH85" s="59"/>
      <c r="CI85" s="59"/>
      <c r="CJ85" s="59"/>
      <c r="CK85" s="59"/>
    </row>
    <row r="86" spans="2:89" s="57" customFormat="1" hidden="1">
      <c r="B86" s="57" t="s">
        <v>16</v>
      </c>
      <c r="T86" s="89"/>
      <c r="U86" s="89"/>
      <c r="V86" s="89"/>
      <c r="W86" s="89"/>
      <c r="X86" s="89"/>
      <c r="Y86" s="89"/>
      <c r="Z86" s="89"/>
      <c r="AA86" s="89"/>
      <c r="AB86" s="89"/>
      <c r="AC86" s="89"/>
      <c r="AD86" s="89"/>
      <c r="AE86" s="89"/>
      <c r="AG86" s="89"/>
      <c r="AH86" s="89"/>
      <c r="AI86" s="89"/>
      <c r="AJ86" s="89"/>
      <c r="AK86" s="89"/>
      <c r="AL86" s="89"/>
      <c r="AM86" s="89"/>
      <c r="AN86" s="89"/>
      <c r="AO86" s="58"/>
      <c r="AP86" s="59"/>
      <c r="AQ86" s="59"/>
      <c r="AR86" s="59"/>
      <c r="AS86" s="59"/>
      <c r="AT86" s="59"/>
      <c r="AU86" s="59"/>
      <c r="AV86" s="59"/>
      <c r="AW86" s="59"/>
      <c r="AX86" s="59"/>
      <c r="AY86" s="59"/>
      <c r="AZ86" s="59"/>
      <c r="BA86" s="59"/>
      <c r="BB86" s="59"/>
      <c r="BC86" s="59"/>
      <c r="BD86" s="59"/>
      <c r="BE86" s="59"/>
      <c r="BF86" s="59"/>
      <c r="BG86" s="59"/>
      <c r="BH86" s="59"/>
      <c r="BI86" s="59"/>
      <c r="BJ86" s="59"/>
      <c r="BK86" s="59"/>
      <c r="BL86" s="59"/>
      <c r="BM86" s="59"/>
      <c r="BN86" s="59"/>
      <c r="BO86" s="59"/>
      <c r="BP86" s="59"/>
      <c r="BQ86" s="59"/>
      <c r="BR86" s="59"/>
      <c r="BS86" s="59"/>
      <c r="BT86" s="59"/>
      <c r="BU86" s="59"/>
      <c r="BV86" s="59"/>
      <c r="BW86" s="59"/>
      <c r="BX86" s="59"/>
      <c r="BY86" s="59"/>
      <c r="BZ86" s="59"/>
      <c r="CA86" s="59"/>
      <c r="CB86" s="59"/>
      <c r="CC86" s="59"/>
      <c r="CD86" s="59"/>
      <c r="CE86" s="59"/>
      <c r="CF86" s="59"/>
      <c r="CG86" s="59"/>
      <c r="CH86" s="59"/>
      <c r="CI86" s="59"/>
      <c r="CJ86" s="59"/>
      <c r="CK86" s="59"/>
    </row>
    <row r="87" spans="2:89" s="57" customFormat="1" hidden="1">
      <c r="B87" s="57" t="s">
        <v>157</v>
      </c>
      <c r="T87" s="89"/>
      <c r="U87" s="89"/>
      <c r="V87" s="89"/>
      <c r="W87" s="89"/>
      <c r="X87" s="89"/>
      <c r="Y87" s="89"/>
      <c r="Z87" s="89"/>
      <c r="AA87" s="89"/>
      <c r="AB87" s="89"/>
      <c r="AC87" s="89"/>
      <c r="AD87" s="89"/>
      <c r="AE87" s="89"/>
      <c r="AG87" s="89"/>
      <c r="AH87" s="89"/>
      <c r="AI87" s="89"/>
      <c r="AJ87" s="89"/>
      <c r="AK87" s="89"/>
      <c r="AL87" s="89"/>
      <c r="AM87" s="89"/>
      <c r="AN87" s="89"/>
      <c r="AO87" s="58"/>
      <c r="AP87" s="59"/>
      <c r="AQ87" s="59"/>
      <c r="AR87" s="59"/>
      <c r="AS87" s="59"/>
      <c r="AT87" s="59"/>
      <c r="AU87" s="59"/>
      <c r="AV87" s="59"/>
      <c r="AW87" s="59"/>
      <c r="AX87" s="59"/>
      <c r="AY87" s="59"/>
      <c r="AZ87" s="59"/>
      <c r="BA87" s="59"/>
      <c r="BB87" s="59"/>
      <c r="BC87" s="59"/>
      <c r="BD87" s="59"/>
      <c r="BE87" s="59"/>
      <c r="BF87" s="59"/>
      <c r="BG87" s="59"/>
      <c r="BH87" s="59"/>
      <c r="BI87" s="59"/>
      <c r="BJ87" s="59"/>
      <c r="BK87" s="59"/>
      <c r="BL87" s="59"/>
      <c r="BM87" s="59"/>
      <c r="BN87" s="59"/>
      <c r="BO87" s="59"/>
      <c r="BP87" s="59"/>
      <c r="BQ87" s="59"/>
      <c r="BR87" s="59"/>
      <c r="BS87" s="59"/>
      <c r="BT87" s="59"/>
      <c r="BU87" s="59"/>
      <c r="BV87" s="59"/>
      <c r="BW87" s="59"/>
      <c r="BX87" s="59"/>
      <c r="BY87" s="59"/>
      <c r="BZ87" s="59"/>
      <c r="CA87" s="59"/>
      <c r="CB87" s="59"/>
      <c r="CC87" s="59"/>
      <c r="CD87" s="59"/>
      <c r="CE87" s="59"/>
      <c r="CF87" s="59"/>
      <c r="CG87" s="59"/>
      <c r="CH87" s="59"/>
      <c r="CI87" s="59"/>
      <c r="CJ87" s="59"/>
      <c r="CK87" s="59"/>
    </row>
    <row r="88" spans="2:89" s="57" customFormat="1" hidden="1">
      <c r="B88" s="57" t="str">
        <f>"BLS1 BDV "&amp;E88&amp;"/"&amp;H88</f>
        <v>BLS1 BDV 14/12</v>
      </c>
      <c r="E88" s="57">
        <v>14</v>
      </c>
      <c r="H88" s="57">
        <v>12</v>
      </c>
      <c r="T88" s="89"/>
      <c r="U88" s="89"/>
      <c r="V88" s="89"/>
      <c r="W88" s="89"/>
      <c r="X88" s="89"/>
      <c r="Y88" s="89"/>
      <c r="Z88" s="89"/>
      <c r="AA88" s="89"/>
      <c r="AB88" s="89"/>
      <c r="AC88" s="89"/>
      <c r="AD88" s="89"/>
      <c r="AE88" s="89"/>
      <c r="AG88" s="89"/>
      <c r="AH88" s="89"/>
      <c r="AI88" s="89"/>
      <c r="AJ88" s="89"/>
      <c r="AK88" s="89"/>
      <c r="AL88" s="89"/>
      <c r="AM88" s="89"/>
      <c r="AN88" s="89"/>
      <c r="AO88" s="58"/>
      <c r="AP88" s="59"/>
      <c r="AQ88" s="59"/>
      <c r="AR88" s="59"/>
      <c r="AS88" s="59"/>
      <c r="AT88" s="59"/>
      <c r="AU88" s="59"/>
      <c r="AV88" s="59"/>
      <c r="AW88" s="59"/>
      <c r="AX88" s="59"/>
      <c r="AY88" s="59"/>
      <c r="AZ88" s="59"/>
      <c r="BA88" s="59"/>
      <c r="BB88" s="59"/>
      <c r="BC88" s="59"/>
      <c r="BD88" s="59"/>
      <c r="BE88" s="59"/>
      <c r="BF88" s="59"/>
      <c r="BG88" s="59"/>
      <c r="BH88" s="59"/>
      <c r="BI88" s="59"/>
      <c r="BJ88" s="59"/>
      <c r="BK88" s="59"/>
      <c r="BL88" s="59"/>
      <c r="BM88" s="59"/>
      <c r="BN88" s="59"/>
      <c r="BO88" s="59"/>
      <c r="BP88" s="59"/>
      <c r="BQ88" s="59"/>
      <c r="BR88" s="59"/>
      <c r="BS88" s="59"/>
      <c r="BT88" s="59"/>
      <c r="BU88" s="59"/>
      <c r="BV88" s="59"/>
      <c r="BW88" s="59"/>
      <c r="BX88" s="59"/>
      <c r="BY88" s="59"/>
      <c r="BZ88" s="59"/>
      <c r="CA88" s="59"/>
      <c r="CB88" s="59"/>
      <c r="CC88" s="59"/>
      <c r="CD88" s="59"/>
      <c r="CE88" s="59"/>
      <c r="CF88" s="59"/>
      <c r="CG88" s="59"/>
      <c r="CH88" s="59"/>
      <c r="CI88" s="59"/>
      <c r="CJ88" s="59"/>
      <c r="CK88" s="59"/>
    </row>
    <row r="89" spans="2:89" s="57" customFormat="1" hidden="1">
      <c r="B89" s="57" t="str">
        <f t="shared" ref="B89:B99" si="35">"BLS1 BDV "&amp;E89&amp;"/"&amp;H89</f>
        <v>BLS1 BDV 16/14</v>
      </c>
      <c r="E89" s="57">
        <v>16</v>
      </c>
      <c r="H89" s="57">
        <v>14</v>
      </c>
      <c r="T89" s="89"/>
      <c r="U89" s="89"/>
      <c r="V89" s="89"/>
      <c r="W89" s="89"/>
      <c r="X89" s="89"/>
      <c r="Y89" s="89"/>
      <c r="Z89" s="89"/>
      <c r="AA89" s="89"/>
      <c r="AB89" s="89"/>
      <c r="AC89" s="89"/>
      <c r="AD89" s="89"/>
      <c r="AE89" s="89"/>
      <c r="AG89" s="89"/>
      <c r="AH89" s="89"/>
      <c r="AI89" s="89"/>
      <c r="AJ89" s="89"/>
      <c r="AK89" s="89"/>
      <c r="AL89" s="89"/>
      <c r="AM89" s="89"/>
      <c r="AN89" s="89"/>
      <c r="AO89" s="58"/>
      <c r="AP89" s="59"/>
      <c r="AQ89" s="59"/>
      <c r="AR89" s="59"/>
      <c r="AS89" s="59"/>
      <c r="AT89" s="59"/>
      <c r="AU89" s="59"/>
      <c r="AV89" s="59"/>
      <c r="AW89" s="59"/>
      <c r="AX89" s="59"/>
      <c r="AY89" s="59"/>
      <c r="AZ89" s="59"/>
      <c r="BA89" s="59"/>
      <c r="BB89" s="59"/>
      <c r="BC89" s="59"/>
      <c r="BD89" s="59"/>
      <c r="BE89" s="59"/>
      <c r="BF89" s="59"/>
      <c r="BG89" s="59"/>
      <c r="BH89" s="59"/>
      <c r="BI89" s="59"/>
      <c r="BJ89" s="59"/>
      <c r="BK89" s="59"/>
      <c r="BL89" s="59"/>
      <c r="BM89" s="59"/>
      <c r="BN89" s="59"/>
      <c r="BO89" s="59"/>
      <c r="BP89" s="59"/>
      <c r="BQ89" s="59"/>
      <c r="BR89" s="59"/>
      <c r="BS89" s="59"/>
      <c r="BT89" s="59"/>
      <c r="BU89" s="59"/>
      <c r="BV89" s="59"/>
      <c r="BW89" s="59"/>
      <c r="BX89" s="59"/>
      <c r="BY89" s="59"/>
      <c r="BZ89" s="59"/>
      <c r="CA89" s="59"/>
      <c r="CB89" s="59"/>
      <c r="CC89" s="59"/>
      <c r="CD89" s="59"/>
      <c r="CE89" s="59"/>
      <c r="CF89" s="59"/>
      <c r="CG89" s="59"/>
      <c r="CH89" s="59"/>
      <c r="CI89" s="59"/>
      <c r="CJ89" s="59"/>
      <c r="CK89" s="59"/>
    </row>
    <row r="90" spans="2:89" s="57" customFormat="1" hidden="1">
      <c r="B90" s="57" t="str">
        <f t="shared" si="35"/>
        <v>BLS1 BDV 18/16</v>
      </c>
      <c r="E90" s="57">
        <v>18</v>
      </c>
      <c r="H90" s="57">
        <v>16</v>
      </c>
      <c r="T90" s="89"/>
      <c r="U90" s="89"/>
      <c r="V90" s="89"/>
      <c r="W90" s="89"/>
      <c r="X90" s="89"/>
      <c r="Y90" s="89"/>
      <c r="Z90" s="89"/>
      <c r="AA90" s="89"/>
      <c r="AB90" s="89"/>
      <c r="AC90" s="89"/>
      <c r="AD90" s="89"/>
      <c r="AE90" s="89"/>
      <c r="AG90" s="89"/>
      <c r="AH90" s="89"/>
      <c r="AI90" s="89"/>
      <c r="AJ90" s="89"/>
      <c r="AK90" s="89"/>
      <c r="AL90" s="89"/>
      <c r="AM90" s="89"/>
      <c r="AN90" s="89"/>
      <c r="AO90" s="58"/>
      <c r="AP90" s="59"/>
      <c r="AQ90" s="59"/>
      <c r="AR90" s="59"/>
      <c r="AS90" s="59"/>
      <c r="AT90" s="59"/>
      <c r="AU90" s="59"/>
      <c r="AV90" s="59"/>
      <c r="AW90" s="59"/>
      <c r="AX90" s="59"/>
      <c r="AY90" s="59"/>
      <c r="AZ90" s="59"/>
      <c r="BA90" s="59"/>
      <c r="BB90" s="59"/>
      <c r="BC90" s="59"/>
      <c r="BD90" s="59"/>
      <c r="BE90" s="59"/>
      <c r="BF90" s="59"/>
      <c r="BG90" s="59"/>
      <c r="BH90" s="59"/>
      <c r="BI90" s="59"/>
      <c r="BJ90" s="59"/>
      <c r="BK90" s="59"/>
      <c r="BL90" s="59"/>
      <c r="BM90" s="59"/>
      <c r="BN90" s="59"/>
      <c r="BO90" s="59"/>
      <c r="BP90" s="59"/>
      <c r="BQ90" s="59"/>
      <c r="BR90" s="59"/>
      <c r="BS90" s="59"/>
      <c r="BT90" s="59"/>
      <c r="BU90" s="59"/>
      <c r="BV90" s="59"/>
      <c r="BW90" s="59"/>
      <c r="BX90" s="59"/>
      <c r="BY90" s="59"/>
      <c r="BZ90" s="59"/>
      <c r="CA90" s="59"/>
      <c r="CB90" s="59"/>
      <c r="CC90" s="59"/>
      <c r="CD90" s="59"/>
      <c r="CE90" s="59"/>
      <c r="CF90" s="59"/>
      <c r="CG90" s="59"/>
      <c r="CH90" s="59"/>
      <c r="CI90" s="59"/>
      <c r="CJ90" s="59"/>
      <c r="CK90" s="59"/>
    </row>
    <row r="91" spans="2:89" s="57" customFormat="1" hidden="1">
      <c r="B91" s="57" t="str">
        <f t="shared" si="35"/>
        <v>BLS1 BDV 20/16</v>
      </c>
      <c r="E91" s="57">
        <v>20</v>
      </c>
      <c r="H91" s="57">
        <v>16</v>
      </c>
      <c r="T91" s="58"/>
      <c r="U91" s="58"/>
      <c r="V91" s="58"/>
      <c r="W91" s="58"/>
      <c r="X91" s="58"/>
      <c r="Y91" s="58"/>
      <c r="Z91" s="58"/>
      <c r="AA91" s="58"/>
      <c r="AB91" s="58"/>
      <c r="AC91" s="58"/>
      <c r="AD91" s="58"/>
      <c r="AE91" s="58"/>
      <c r="AG91" s="58"/>
      <c r="AH91" s="58"/>
      <c r="AI91" s="58"/>
      <c r="AJ91" s="58"/>
      <c r="AK91" s="58"/>
      <c r="AL91" s="58"/>
      <c r="AM91" s="58"/>
      <c r="AN91" s="58"/>
      <c r="AO91" s="58"/>
      <c r="AP91" s="59"/>
      <c r="AQ91" s="59"/>
      <c r="AR91" s="59"/>
      <c r="AS91" s="59"/>
      <c r="AT91" s="59"/>
      <c r="AU91" s="59"/>
      <c r="AV91" s="59"/>
      <c r="AW91" s="59"/>
      <c r="AX91" s="59"/>
      <c r="AY91" s="59"/>
      <c r="AZ91" s="59"/>
      <c r="BA91" s="59"/>
      <c r="BB91" s="59"/>
      <c r="BC91" s="59"/>
      <c r="BD91" s="59"/>
      <c r="BE91" s="59"/>
      <c r="BF91" s="59"/>
      <c r="BG91" s="59"/>
      <c r="BH91" s="59"/>
      <c r="BI91" s="59"/>
      <c r="BJ91" s="59"/>
      <c r="BK91" s="59"/>
      <c r="BL91" s="59"/>
      <c r="BM91" s="59"/>
      <c r="BN91" s="59"/>
      <c r="BO91" s="59"/>
      <c r="BP91" s="59"/>
      <c r="BQ91" s="59"/>
      <c r="BR91" s="59"/>
      <c r="BS91" s="59"/>
      <c r="BT91" s="59"/>
      <c r="BU91" s="59"/>
      <c r="BV91" s="59"/>
      <c r="BW91" s="59"/>
      <c r="BX91" s="59"/>
      <c r="BY91" s="59"/>
      <c r="BZ91" s="59"/>
      <c r="CA91" s="59"/>
      <c r="CB91" s="59"/>
      <c r="CC91" s="59"/>
      <c r="CD91" s="59"/>
      <c r="CE91" s="59"/>
      <c r="CF91" s="59"/>
      <c r="CG91" s="59"/>
      <c r="CH91" s="59"/>
      <c r="CI91" s="59"/>
      <c r="CJ91" s="59"/>
      <c r="CK91" s="59"/>
    </row>
    <row r="92" spans="2:89" s="57" customFormat="1" hidden="1">
      <c r="B92" s="57" t="str">
        <f t="shared" si="35"/>
        <v>BLS1 BDV 20/18</v>
      </c>
      <c r="E92" s="57">
        <v>20</v>
      </c>
      <c r="H92" s="57">
        <v>18</v>
      </c>
      <c r="T92" s="58"/>
      <c r="U92" s="58"/>
      <c r="V92" s="58"/>
      <c r="W92" s="58"/>
      <c r="X92" s="58"/>
      <c r="Y92" s="58"/>
      <c r="Z92" s="58"/>
      <c r="AA92" s="58"/>
      <c r="AB92" s="58"/>
      <c r="AC92" s="58"/>
      <c r="AD92" s="58"/>
      <c r="AE92" s="58"/>
      <c r="AG92" s="58"/>
      <c r="AH92" s="58"/>
      <c r="AI92" s="58"/>
      <c r="AJ92" s="58"/>
      <c r="AK92" s="58"/>
      <c r="AL92" s="58"/>
      <c r="AM92" s="58"/>
      <c r="AN92" s="58"/>
      <c r="AO92" s="58"/>
      <c r="AP92" s="59"/>
      <c r="AQ92" s="59"/>
      <c r="AR92" s="59"/>
      <c r="AS92" s="59"/>
      <c r="AT92" s="59"/>
      <c r="AU92" s="59"/>
      <c r="AV92" s="59"/>
      <c r="AW92" s="59"/>
      <c r="AX92" s="59"/>
      <c r="AY92" s="59"/>
      <c r="AZ92" s="59"/>
      <c r="BA92" s="59"/>
      <c r="BB92" s="59"/>
      <c r="BC92" s="59"/>
      <c r="BD92" s="59"/>
      <c r="BE92" s="59"/>
      <c r="BF92" s="59"/>
      <c r="BG92" s="59"/>
      <c r="BH92" s="59"/>
      <c r="BI92" s="59"/>
      <c r="BJ92" s="59"/>
      <c r="BK92" s="59"/>
      <c r="BL92" s="59"/>
      <c r="BM92" s="59"/>
      <c r="BN92" s="59"/>
      <c r="BO92" s="59"/>
      <c r="BP92" s="59"/>
      <c r="BQ92" s="59"/>
      <c r="BR92" s="59"/>
      <c r="BS92" s="59"/>
      <c r="BT92" s="59"/>
      <c r="BU92" s="59"/>
      <c r="BV92" s="59"/>
      <c r="BW92" s="59"/>
      <c r="BX92" s="59"/>
      <c r="BY92" s="59"/>
      <c r="BZ92" s="59"/>
      <c r="CA92" s="59"/>
      <c r="CB92" s="59"/>
      <c r="CC92" s="59"/>
      <c r="CD92" s="59"/>
      <c r="CE92" s="59"/>
      <c r="CF92" s="59"/>
      <c r="CG92" s="59"/>
      <c r="CH92" s="59"/>
      <c r="CI92" s="59"/>
      <c r="CJ92" s="59"/>
      <c r="CK92" s="59"/>
    </row>
    <row r="93" spans="2:89" s="57" customFormat="1" hidden="1">
      <c r="B93" s="57" t="str">
        <f t="shared" si="35"/>
        <v>BLS1 BDV 22/18</v>
      </c>
      <c r="E93" s="57">
        <v>22</v>
      </c>
      <c r="H93" s="57">
        <v>18</v>
      </c>
      <c r="T93" s="58"/>
      <c r="U93" s="58"/>
      <c r="V93" s="58"/>
      <c r="W93" s="58"/>
      <c r="X93" s="58"/>
      <c r="Y93" s="58"/>
      <c r="Z93" s="58"/>
      <c r="AA93" s="58"/>
      <c r="AB93" s="58"/>
      <c r="AC93" s="58"/>
      <c r="AD93" s="58"/>
      <c r="AE93" s="58"/>
      <c r="AG93" s="58"/>
      <c r="AH93" s="58"/>
      <c r="AI93" s="58"/>
      <c r="AJ93" s="58"/>
      <c r="AK93" s="58"/>
      <c r="AL93" s="58"/>
      <c r="AM93" s="58"/>
      <c r="AN93" s="58"/>
      <c r="AO93" s="58"/>
      <c r="AP93" s="59"/>
      <c r="AQ93" s="59"/>
      <c r="AR93" s="59"/>
      <c r="AS93" s="59"/>
      <c r="AT93" s="59"/>
      <c r="AU93" s="59"/>
      <c r="AV93" s="59"/>
      <c r="AW93" s="59"/>
      <c r="AX93" s="59"/>
      <c r="AY93" s="59"/>
      <c r="AZ93" s="59"/>
      <c r="BA93" s="59"/>
      <c r="BB93" s="59"/>
      <c r="BC93" s="59"/>
      <c r="BD93" s="59"/>
      <c r="BE93" s="59"/>
      <c r="BF93" s="59"/>
      <c r="BG93" s="59"/>
      <c r="BH93" s="59"/>
      <c r="BI93" s="59"/>
      <c r="BJ93" s="59"/>
      <c r="BK93" s="59"/>
      <c r="BL93" s="59"/>
      <c r="BM93" s="59"/>
      <c r="BN93" s="59"/>
      <c r="BO93" s="59"/>
      <c r="BP93" s="59"/>
      <c r="BQ93" s="59"/>
      <c r="BR93" s="59"/>
      <c r="BS93" s="59"/>
      <c r="BT93" s="59"/>
      <c r="BU93" s="59"/>
      <c r="BV93" s="59"/>
      <c r="BW93" s="59"/>
      <c r="BX93" s="59"/>
      <c r="BY93" s="59"/>
      <c r="BZ93" s="59"/>
      <c r="CA93" s="59"/>
      <c r="CB93" s="59"/>
      <c r="CC93" s="59"/>
      <c r="CD93" s="59"/>
      <c r="CE93" s="59"/>
      <c r="CF93" s="59"/>
      <c r="CG93" s="59"/>
      <c r="CH93" s="59"/>
      <c r="CI93" s="59"/>
      <c r="CJ93" s="59"/>
      <c r="CK93" s="59"/>
    </row>
    <row r="94" spans="2:89" s="57" customFormat="1" hidden="1">
      <c r="B94" s="57" t="str">
        <f t="shared" si="35"/>
        <v>BLS1 BDV 22/20</v>
      </c>
      <c r="E94" s="57">
        <v>22</v>
      </c>
      <c r="H94" s="57">
        <v>20</v>
      </c>
      <c r="T94" s="58"/>
      <c r="U94" s="58"/>
      <c r="V94" s="58"/>
      <c r="W94" s="58"/>
      <c r="X94" s="58"/>
      <c r="Y94" s="58"/>
      <c r="Z94" s="58"/>
      <c r="AA94" s="58"/>
      <c r="AB94" s="58"/>
      <c r="AC94" s="58"/>
      <c r="AD94" s="58"/>
      <c r="AE94" s="58"/>
      <c r="AO94" s="58"/>
      <c r="AP94" s="59"/>
      <c r="AQ94" s="59"/>
      <c r="AR94" s="59"/>
      <c r="AS94" s="59"/>
      <c r="AT94" s="59"/>
      <c r="AU94" s="59"/>
      <c r="AV94" s="59"/>
      <c r="AW94" s="59"/>
      <c r="AX94" s="59"/>
      <c r="AY94" s="59"/>
      <c r="AZ94" s="59"/>
      <c r="BA94" s="59"/>
      <c r="BB94" s="59"/>
      <c r="BC94" s="59"/>
      <c r="BD94" s="59"/>
      <c r="BE94" s="59"/>
      <c r="BF94" s="59"/>
      <c r="BG94" s="59"/>
      <c r="BH94" s="59"/>
      <c r="BI94" s="59"/>
      <c r="BJ94" s="59"/>
      <c r="BK94" s="59"/>
      <c r="BL94" s="59"/>
      <c r="BM94" s="59"/>
      <c r="BN94" s="59"/>
      <c r="BO94" s="59"/>
      <c r="BP94" s="59"/>
      <c r="BQ94" s="59"/>
      <c r="BR94" s="59"/>
      <c r="BS94" s="59"/>
      <c r="BT94" s="59"/>
      <c r="BU94" s="59"/>
      <c r="BV94" s="59"/>
      <c r="BW94" s="59"/>
      <c r="BX94" s="59"/>
      <c r="BY94" s="59"/>
      <c r="BZ94" s="59"/>
      <c r="CA94" s="59"/>
      <c r="CB94" s="59"/>
      <c r="CC94" s="59"/>
      <c r="CD94" s="59"/>
      <c r="CE94" s="59"/>
      <c r="CF94" s="59"/>
      <c r="CG94" s="59"/>
      <c r="CH94" s="59"/>
      <c r="CI94" s="59"/>
      <c r="CJ94" s="59"/>
      <c r="CK94" s="59"/>
    </row>
    <row r="95" spans="2:89" s="57" customFormat="1" ht="15" hidden="1" customHeight="1">
      <c r="B95" s="57" t="str">
        <f t="shared" si="35"/>
        <v>BLS1 BDV 26/20</v>
      </c>
      <c r="E95" s="57">
        <v>26</v>
      </c>
      <c r="H95" s="57">
        <v>20</v>
      </c>
      <c r="T95" s="58"/>
      <c r="U95" s="58"/>
      <c r="V95" s="58"/>
      <c r="W95" s="58"/>
      <c r="X95" s="58"/>
      <c r="Y95" s="58"/>
      <c r="Z95" s="58"/>
      <c r="AA95" s="58"/>
      <c r="AB95" s="58"/>
      <c r="AC95" s="58"/>
      <c r="AD95" s="58"/>
      <c r="AE95" s="58"/>
      <c r="AO95" s="58"/>
      <c r="AP95" s="59"/>
      <c r="AQ95" s="59"/>
      <c r="AR95" s="59"/>
      <c r="AS95" s="59"/>
      <c r="AT95" s="59"/>
      <c r="AU95" s="59"/>
      <c r="AV95" s="59"/>
      <c r="AW95" s="59"/>
      <c r="AX95" s="59"/>
      <c r="AY95" s="59"/>
      <c r="AZ95" s="59"/>
      <c r="BA95" s="59"/>
      <c r="BB95" s="59"/>
      <c r="BC95" s="59"/>
      <c r="BD95" s="59"/>
      <c r="BE95" s="59"/>
      <c r="BF95" s="59"/>
      <c r="BG95" s="59"/>
      <c r="BH95" s="59"/>
      <c r="BI95" s="59"/>
      <c r="BJ95" s="59"/>
      <c r="BK95" s="59"/>
      <c r="BL95" s="59"/>
      <c r="BM95" s="59"/>
      <c r="BN95" s="59"/>
      <c r="BO95" s="59"/>
      <c r="BP95" s="59"/>
      <c r="BQ95" s="59"/>
      <c r="BR95" s="59"/>
      <c r="BS95" s="59"/>
      <c r="BT95" s="59"/>
      <c r="BU95" s="59"/>
      <c r="BV95" s="59"/>
      <c r="BW95" s="59"/>
      <c r="BX95" s="59"/>
      <c r="BY95" s="59"/>
      <c r="BZ95" s="59"/>
      <c r="CA95" s="59"/>
      <c r="CB95" s="59"/>
      <c r="CC95" s="59"/>
      <c r="CD95" s="59"/>
      <c r="CE95" s="59"/>
      <c r="CF95" s="59"/>
      <c r="CG95" s="59"/>
      <c r="CH95" s="59"/>
      <c r="CI95" s="59"/>
      <c r="CJ95" s="59"/>
      <c r="CK95" s="59"/>
    </row>
    <row r="96" spans="2:89" s="57" customFormat="1" hidden="1">
      <c r="B96" s="57" t="str">
        <f t="shared" si="35"/>
        <v>BLS1 BDV 26/22</v>
      </c>
      <c r="E96" s="57">
        <v>26</v>
      </c>
      <c r="H96" s="57">
        <v>22</v>
      </c>
      <c r="T96" s="58"/>
      <c r="U96" s="58"/>
      <c r="V96" s="58"/>
      <c r="W96" s="58"/>
      <c r="X96" s="58"/>
      <c r="Y96" s="58"/>
      <c r="Z96" s="58"/>
      <c r="AA96" s="58"/>
      <c r="AB96" s="58"/>
      <c r="AC96" s="58"/>
      <c r="AD96" s="58"/>
      <c r="AE96" s="58"/>
      <c r="AO96" s="58"/>
      <c r="AP96" s="59"/>
      <c r="AQ96" s="59"/>
      <c r="AR96" s="59"/>
      <c r="AS96" s="59"/>
      <c r="AT96" s="59"/>
      <c r="AU96" s="59"/>
      <c r="AV96" s="59"/>
      <c r="AW96" s="59"/>
      <c r="AX96" s="59"/>
      <c r="AY96" s="59"/>
      <c r="AZ96" s="59"/>
      <c r="BA96" s="59"/>
      <c r="BB96" s="59"/>
      <c r="BC96" s="59"/>
      <c r="BD96" s="59"/>
      <c r="BE96" s="59"/>
      <c r="BF96" s="59"/>
      <c r="BG96" s="59"/>
      <c r="BH96" s="59"/>
      <c r="BI96" s="59"/>
      <c r="BJ96" s="59"/>
      <c r="BK96" s="59"/>
      <c r="BL96" s="59"/>
      <c r="BM96" s="59"/>
      <c r="BN96" s="59"/>
      <c r="BO96" s="59"/>
      <c r="BP96" s="59"/>
      <c r="BQ96" s="59"/>
      <c r="BR96" s="59"/>
      <c r="BS96" s="59"/>
      <c r="BT96" s="59"/>
      <c r="BU96" s="59"/>
      <c r="BV96" s="59"/>
      <c r="BW96" s="59"/>
      <c r="BX96" s="59"/>
      <c r="BY96" s="59"/>
      <c r="BZ96" s="59"/>
      <c r="CA96" s="59"/>
      <c r="CB96" s="59"/>
      <c r="CC96" s="59"/>
      <c r="CD96" s="59"/>
      <c r="CE96" s="59"/>
      <c r="CF96" s="59"/>
      <c r="CG96" s="59"/>
      <c r="CH96" s="59"/>
      <c r="CI96" s="59"/>
      <c r="CJ96" s="59"/>
      <c r="CK96" s="59"/>
    </row>
    <row r="97" spans="2:89" s="57" customFormat="1" ht="15.75" hidden="1" customHeight="1">
      <c r="B97" s="57" t="str">
        <f t="shared" si="35"/>
        <v>BLS1 BDV 30/26</v>
      </c>
      <c r="E97" s="57">
        <v>30</v>
      </c>
      <c r="H97" s="57">
        <v>26</v>
      </c>
      <c r="I97" s="58"/>
      <c r="T97" s="58"/>
      <c r="U97" s="58"/>
      <c r="V97" s="58"/>
      <c r="W97" s="58"/>
      <c r="X97" s="58"/>
      <c r="Y97" s="58"/>
      <c r="Z97" s="58"/>
      <c r="AA97" s="58"/>
      <c r="AB97" s="58"/>
      <c r="AC97" s="58"/>
      <c r="AD97" s="58"/>
      <c r="AE97" s="58"/>
      <c r="AO97" s="58"/>
      <c r="AP97" s="59"/>
      <c r="AQ97" s="59"/>
      <c r="AR97" s="59"/>
      <c r="AS97" s="59"/>
      <c r="AT97" s="59"/>
      <c r="AU97" s="59"/>
      <c r="AV97" s="59"/>
      <c r="AW97" s="59"/>
      <c r="AX97" s="59"/>
      <c r="AY97" s="59"/>
      <c r="AZ97" s="59"/>
      <c r="BA97" s="59"/>
      <c r="BB97" s="59"/>
      <c r="BC97" s="59"/>
      <c r="BD97" s="59"/>
      <c r="BE97" s="59"/>
      <c r="BF97" s="59"/>
      <c r="BG97" s="59"/>
      <c r="BH97" s="59"/>
      <c r="BI97" s="59"/>
      <c r="BJ97" s="59"/>
      <c r="BK97" s="59"/>
      <c r="BL97" s="59"/>
      <c r="BM97" s="59"/>
      <c r="BN97" s="59"/>
      <c r="BO97" s="59"/>
      <c r="BP97" s="59"/>
      <c r="BQ97" s="59"/>
      <c r="BR97" s="59"/>
      <c r="BS97" s="59"/>
      <c r="BT97" s="59"/>
      <c r="BU97" s="59"/>
      <c r="BV97" s="59"/>
      <c r="BW97" s="59"/>
      <c r="BX97" s="59"/>
      <c r="BY97" s="59"/>
      <c r="BZ97" s="59"/>
      <c r="CA97" s="59"/>
      <c r="CB97" s="59"/>
      <c r="CC97" s="59"/>
      <c r="CD97" s="59"/>
      <c r="CE97" s="59"/>
      <c r="CF97" s="59"/>
      <c r="CG97" s="59"/>
      <c r="CH97" s="59"/>
      <c r="CI97" s="59"/>
      <c r="CJ97" s="59"/>
      <c r="CK97" s="59"/>
    </row>
    <row r="98" spans="2:89" s="57" customFormat="1" ht="18" hidden="1" customHeight="1">
      <c r="B98" s="57" t="str">
        <f t="shared" si="35"/>
        <v>BLS1 BDV 34/30</v>
      </c>
      <c r="E98" s="57">
        <v>34</v>
      </c>
      <c r="H98" s="57">
        <v>30</v>
      </c>
      <c r="T98" s="58"/>
      <c r="U98" s="58"/>
      <c r="V98" s="58"/>
      <c r="W98" s="58"/>
      <c r="X98" s="58"/>
      <c r="Y98" s="58"/>
      <c r="Z98" s="58"/>
      <c r="AA98" s="58"/>
      <c r="AB98" s="58"/>
      <c r="AC98" s="58"/>
      <c r="AD98" s="58"/>
      <c r="AE98" s="58"/>
      <c r="AO98" s="58"/>
      <c r="AP98" s="59"/>
      <c r="AQ98" s="59"/>
      <c r="AR98" s="59"/>
      <c r="AS98" s="59"/>
      <c r="AT98" s="59"/>
      <c r="AU98" s="59"/>
      <c r="AV98" s="59"/>
      <c r="AW98" s="59"/>
      <c r="AX98" s="59"/>
      <c r="AY98" s="59"/>
      <c r="AZ98" s="59"/>
      <c r="BA98" s="59"/>
      <c r="BB98" s="59"/>
      <c r="BC98" s="59"/>
      <c r="BD98" s="59"/>
      <c r="BE98" s="59"/>
      <c r="BF98" s="59"/>
      <c r="BG98" s="59"/>
      <c r="BH98" s="59"/>
      <c r="BI98" s="59"/>
      <c r="BJ98" s="59"/>
      <c r="BK98" s="59"/>
      <c r="BL98" s="59"/>
      <c r="BM98" s="59"/>
      <c r="BN98" s="59"/>
      <c r="BO98" s="59"/>
      <c r="BP98" s="59"/>
      <c r="BQ98" s="59"/>
      <c r="BR98" s="59"/>
      <c r="BS98" s="59"/>
      <c r="BT98" s="59"/>
      <c r="BU98" s="59"/>
      <c r="BV98" s="59"/>
      <c r="BW98" s="59"/>
      <c r="BX98" s="59"/>
      <c r="BY98" s="59"/>
      <c r="BZ98" s="59"/>
      <c r="CA98" s="59"/>
      <c r="CB98" s="59"/>
      <c r="CC98" s="59"/>
      <c r="CD98" s="59"/>
      <c r="CE98" s="59"/>
      <c r="CF98" s="59"/>
      <c r="CG98" s="59"/>
      <c r="CH98" s="59"/>
      <c r="CI98" s="59"/>
      <c r="CJ98" s="59"/>
      <c r="CK98" s="59"/>
    </row>
    <row r="99" spans="2:89" s="57" customFormat="1" hidden="1">
      <c r="B99" s="400" t="str">
        <f t="shared" si="35"/>
        <v>BLS1 BDV 40/34</v>
      </c>
      <c r="C99" s="400"/>
      <c r="D99" s="400"/>
      <c r="E99" s="400">
        <v>40</v>
      </c>
      <c r="F99" s="400"/>
      <c r="G99" s="400"/>
      <c r="H99" s="400">
        <v>34</v>
      </c>
      <c r="T99" s="58"/>
      <c r="U99" s="58"/>
      <c r="V99" s="58"/>
      <c r="W99" s="58"/>
      <c r="X99" s="58"/>
      <c r="Y99" s="58"/>
      <c r="Z99" s="58"/>
      <c r="AA99" s="58"/>
      <c r="AB99" s="58"/>
      <c r="AC99" s="58"/>
      <c r="AD99" s="58"/>
      <c r="AE99" s="58"/>
      <c r="AO99" s="58"/>
      <c r="AP99" s="59"/>
      <c r="AQ99" s="59"/>
      <c r="AR99" s="59"/>
      <c r="AS99" s="59"/>
      <c r="AT99" s="59"/>
      <c r="AU99" s="59"/>
      <c r="AV99" s="59"/>
      <c r="AW99" s="59"/>
      <c r="AX99" s="59"/>
      <c r="AY99" s="59"/>
      <c r="AZ99" s="59"/>
      <c r="BA99" s="59"/>
      <c r="BB99" s="59"/>
      <c r="BC99" s="59"/>
      <c r="BD99" s="59"/>
      <c r="BE99" s="59"/>
      <c r="BF99" s="59"/>
      <c r="BG99" s="59"/>
      <c r="BH99" s="59"/>
      <c r="BI99" s="59"/>
      <c r="BJ99" s="59"/>
      <c r="BK99" s="59"/>
      <c r="BL99" s="59"/>
      <c r="BM99" s="59"/>
      <c r="BN99" s="59"/>
      <c r="BO99" s="59"/>
      <c r="BP99" s="59"/>
      <c r="BQ99" s="59"/>
      <c r="BR99" s="59"/>
      <c r="BS99" s="59"/>
      <c r="BT99" s="59"/>
      <c r="BU99" s="59"/>
      <c r="BV99" s="59"/>
      <c r="BW99" s="59"/>
      <c r="BX99" s="59"/>
      <c r="BY99" s="59"/>
      <c r="BZ99" s="59"/>
      <c r="CA99" s="59"/>
      <c r="CB99" s="59"/>
      <c r="CC99" s="59"/>
      <c r="CD99" s="59"/>
      <c r="CE99" s="59"/>
      <c r="CF99" s="59"/>
      <c r="CG99" s="59"/>
      <c r="CH99" s="59"/>
      <c r="CI99" s="59"/>
      <c r="CJ99" s="59"/>
      <c r="CK99" s="59"/>
    </row>
    <row r="100" spans="2:89" s="57" customFormat="1" hidden="1">
      <c r="B100" s="57" t="str">
        <f>"BLS2 BDV "&amp;E100&amp;"/"&amp;H100</f>
        <v>BLS2 BDV 14/12</v>
      </c>
      <c r="E100" s="57">
        <v>14</v>
      </c>
      <c r="H100" s="57">
        <v>12</v>
      </c>
      <c r="T100" s="58"/>
      <c r="U100" s="58"/>
      <c r="V100" s="58"/>
      <c r="W100" s="58"/>
      <c r="X100" s="58"/>
      <c r="Y100" s="58"/>
      <c r="Z100" s="58"/>
      <c r="AA100" s="58"/>
      <c r="AB100" s="58"/>
      <c r="AC100" s="58"/>
      <c r="AD100" s="58"/>
      <c r="AE100" s="58"/>
      <c r="AO100" s="58"/>
      <c r="AP100" s="59"/>
      <c r="AQ100" s="59"/>
      <c r="AR100" s="59"/>
      <c r="AS100" s="59"/>
      <c r="AT100" s="59"/>
      <c r="AU100" s="59"/>
      <c r="AV100" s="59"/>
      <c r="AW100" s="59"/>
      <c r="AX100" s="59"/>
      <c r="AY100" s="59"/>
      <c r="AZ100" s="59"/>
      <c r="BA100" s="59"/>
      <c r="BB100" s="59"/>
      <c r="BC100" s="59"/>
      <c r="BD100" s="59"/>
      <c r="BE100" s="59"/>
      <c r="BF100" s="59"/>
      <c r="BG100" s="59"/>
      <c r="BH100" s="59"/>
      <c r="BI100" s="59"/>
      <c r="BJ100" s="59"/>
      <c r="BK100" s="59"/>
      <c r="BL100" s="59"/>
      <c r="BM100" s="59"/>
      <c r="BN100" s="59"/>
      <c r="BO100" s="59"/>
      <c r="BP100" s="59"/>
      <c r="BQ100" s="59"/>
      <c r="BR100" s="59"/>
      <c r="BS100" s="59"/>
      <c r="BT100" s="59"/>
      <c r="BU100" s="59"/>
      <c r="BV100" s="59"/>
      <c r="BW100" s="59"/>
      <c r="BX100" s="59"/>
      <c r="BY100" s="59"/>
      <c r="BZ100" s="59"/>
      <c r="CA100" s="59"/>
      <c r="CB100" s="59"/>
      <c r="CC100" s="59"/>
      <c r="CD100" s="59"/>
      <c r="CE100" s="59"/>
      <c r="CF100" s="59"/>
      <c r="CG100" s="59"/>
      <c r="CH100" s="59"/>
      <c r="CI100" s="59"/>
      <c r="CJ100" s="59"/>
      <c r="CK100" s="59"/>
    </row>
    <row r="101" spans="2:89" s="57" customFormat="1" ht="15.75" hidden="1" customHeight="1">
      <c r="B101" s="57" t="str">
        <f t="shared" ref="B101:B111" si="36">"BLS2 BDV "&amp;E101&amp;"/"&amp;H101</f>
        <v>BLS2 BDV 16/14</v>
      </c>
      <c r="E101" s="57">
        <v>16</v>
      </c>
      <c r="H101" s="57">
        <v>14</v>
      </c>
      <c r="T101" s="58"/>
      <c r="U101" s="58"/>
      <c r="V101" s="58"/>
      <c r="W101" s="58"/>
      <c r="X101" s="58"/>
      <c r="Y101" s="58"/>
      <c r="Z101" s="58"/>
      <c r="AA101" s="58"/>
      <c r="AB101" s="58"/>
      <c r="AC101" s="58"/>
      <c r="AD101" s="58"/>
      <c r="AE101" s="58"/>
      <c r="AO101" s="58"/>
      <c r="AP101" s="59"/>
      <c r="AQ101" s="59"/>
      <c r="AR101" s="59"/>
      <c r="AS101" s="59"/>
      <c r="AT101" s="59"/>
      <c r="AU101" s="59"/>
      <c r="AV101" s="59"/>
      <c r="AW101" s="59"/>
      <c r="AX101" s="59"/>
      <c r="AY101" s="59"/>
      <c r="AZ101" s="59"/>
      <c r="BA101" s="59"/>
      <c r="BB101" s="59"/>
      <c r="BC101" s="59"/>
      <c r="BD101" s="59"/>
      <c r="BE101" s="59"/>
      <c r="BF101" s="59"/>
      <c r="BG101" s="59"/>
      <c r="BH101" s="59"/>
      <c r="BI101" s="59"/>
      <c r="BJ101" s="59"/>
      <c r="BK101" s="59"/>
      <c r="BL101" s="59"/>
      <c r="BM101" s="59"/>
      <c r="BN101" s="59"/>
      <c r="BO101" s="59"/>
      <c r="BP101" s="59"/>
      <c r="BQ101" s="59"/>
      <c r="BR101" s="59"/>
      <c r="BS101" s="59"/>
      <c r="BT101" s="59"/>
      <c r="BU101" s="59"/>
      <c r="BV101" s="59"/>
      <c r="BW101" s="59"/>
      <c r="BX101" s="59"/>
      <c r="BY101" s="59"/>
      <c r="BZ101" s="59"/>
      <c r="CA101" s="59"/>
      <c r="CB101" s="59"/>
      <c r="CC101" s="59"/>
      <c r="CD101" s="59"/>
      <c r="CE101" s="59"/>
      <c r="CF101" s="59"/>
      <c r="CG101" s="59"/>
      <c r="CH101" s="59"/>
      <c r="CI101" s="59"/>
      <c r="CJ101" s="59"/>
      <c r="CK101" s="59"/>
    </row>
    <row r="102" spans="2:89" s="57" customFormat="1" hidden="1">
      <c r="B102" s="57" t="str">
        <f t="shared" si="36"/>
        <v>BLS2 BDV 18/16</v>
      </c>
      <c r="E102" s="57">
        <v>18</v>
      </c>
      <c r="H102" s="57">
        <v>16</v>
      </c>
      <c r="T102" s="58"/>
      <c r="U102" s="58"/>
      <c r="V102" s="58"/>
      <c r="W102" s="58"/>
      <c r="X102" s="58"/>
      <c r="Y102" s="58"/>
      <c r="Z102" s="58"/>
      <c r="AA102" s="58"/>
      <c r="AB102" s="58"/>
      <c r="AC102" s="58"/>
      <c r="AD102" s="58"/>
      <c r="AE102" s="58"/>
      <c r="AO102" s="58"/>
      <c r="AP102" s="59"/>
      <c r="AQ102" s="59"/>
      <c r="AR102" s="59"/>
      <c r="AS102" s="59"/>
      <c r="AT102" s="59"/>
      <c r="AU102" s="59"/>
      <c r="AV102" s="59"/>
      <c r="AW102" s="59"/>
      <c r="AX102" s="59"/>
      <c r="AY102" s="59"/>
      <c r="AZ102" s="59"/>
      <c r="BA102" s="59"/>
      <c r="BB102" s="59"/>
      <c r="BC102" s="59"/>
      <c r="BD102" s="59"/>
      <c r="BE102" s="59"/>
      <c r="BF102" s="59"/>
      <c r="BG102" s="59"/>
      <c r="BH102" s="59"/>
      <c r="BI102" s="59"/>
      <c r="BJ102" s="59"/>
      <c r="BK102" s="59"/>
      <c r="BL102" s="59"/>
      <c r="BM102" s="59"/>
      <c r="BN102" s="59"/>
      <c r="BO102" s="59"/>
      <c r="BP102" s="59"/>
      <c r="BQ102" s="59"/>
      <c r="BR102" s="59"/>
      <c r="BS102" s="59"/>
      <c r="BT102" s="59"/>
      <c r="BU102" s="59"/>
      <c r="BV102" s="59"/>
      <c r="BW102" s="59"/>
      <c r="BX102" s="59"/>
      <c r="BY102" s="59"/>
      <c r="BZ102" s="59"/>
      <c r="CA102" s="59"/>
      <c r="CB102" s="59"/>
      <c r="CC102" s="59"/>
      <c r="CD102" s="59"/>
      <c r="CE102" s="59"/>
      <c r="CF102" s="59"/>
      <c r="CG102" s="59"/>
      <c r="CH102" s="59"/>
      <c r="CI102" s="59"/>
      <c r="CJ102" s="59"/>
      <c r="CK102" s="59"/>
    </row>
    <row r="103" spans="2:89" s="57" customFormat="1" hidden="1">
      <c r="B103" s="57" t="str">
        <f t="shared" si="36"/>
        <v>BLS2 BDV 20/16</v>
      </c>
      <c r="E103" s="57">
        <v>20</v>
      </c>
      <c r="H103" s="57">
        <v>16</v>
      </c>
      <c r="T103" s="58"/>
      <c r="U103" s="58"/>
      <c r="V103" s="58"/>
      <c r="W103" s="58"/>
      <c r="X103" s="58"/>
      <c r="Y103" s="58"/>
      <c r="Z103" s="58"/>
      <c r="AA103" s="58"/>
      <c r="AB103" s="58"/>
      <c r="AC103" s="58"/>
      <c r="AD103" s="58"/>
      <c r="AE103" s="58"/>
      <c r="AO103" s="58"/>
      <c r="AP103" s="59"/>
      <c r="AQ103" s="59"/>
      <c r="AR103" s="59"/>
      <c r="AS103" s="59"/>
      <c r="AT103" s="59"/>
      <c r="AU103" s="59"/>
      <c r="AV103" s="59"/>
      <c r="AW103" s="59"/>
      <c r="AX103" s="59"/>
      <c r="AY103" s="59"/>
      <c r="AZ103" s="59"/>
      <c r="BA103" s="59"/>
      <c r="BB103" s="59"/>
      <c r="BC103" s="59"/>
      <c r="BD103" s="59"/>
      <c r="BE103" s="59"/>
      <c r="BF103" s="59"/>
      <c r="BG103" s="59"/>
      <c r="BH103" s="59"/>
      <c r="BI103" s="59"/>
      <c r="BJ103" s="59"/>
      <c r="BK103" s="59"/>
      <c r="BL103" s="59"/>
      <c r="BM103" s="59"/>
      <c r="BN103" s="59"/>
      <c r="BO103" s="59"/>
      <c r="BP103" s="59"/>
      <c r="BQ103" s="59"/>
      <c r="BR103" s="59"/>
      <c r="BS103" s="59"/>
      <c r="BT103" s="59"/>
      <c r="BU103" s="59"/>
      <c r="BV103" s="59"/>
      <c r="BW103" s="59"/>
      <c r="BX103" s="59"/>
      <c r="BY103" s="59"/>
      <c r="BZ103" s="59"/>
      <c r="CA103" s="59"/>
      <c r="CB103" s="59"/>
      <c r="CC103" s="59"/>
      <c r="CD103" s="59"/>
      <c r="CE103" s="59"/>
      <c r="CF103" s="59"/>
      <c r="CG103" s="59"/>
      <c r="CH103" s="59"/>
      <c r="CI103" s="59"/>
      <c r="CJ103" s="59"/>
      <c r="CK103" s="59"/>
    </row>
    <row r="104" spans="2:89" s="57" customFormat="1" hidden="1">
      <c r="B104" s="57" t="str">
        <f t="shared" si="36"/>
        <v>BLS2 BDV 20/18</v>
      </c>
      <c r="E104" s="57">
        <v>20</v>
      </c>
      <c r="H104" s="57">
        <v>18</v>
      </c>
      <c r="T104" s="58"/>
      <c r="U104" s="58"/>
      <c r="V104" s="58"/>
      <c r="W104" s="58"/>
      <c r="X104" s="58"/>
      <c r="Y104" s="58"/>
      <c r="Z104" s="58"/>
      <c r="AA104" s="58"/>
      <c r="AB104" s="58"/>
      <c r="AC104" s="58"/>
      <c r="AD104" s="58"/>
      <c r="AE104" s="58"/>
      <c r="AO104" s="58"/>
      <c r="AP104" s="59"/>
      <c r="AQ104" s="59"/>
      <c r="AR104" s="59"/>
      <c r="AS104" s="59"/>
      <c r="AT104" s="59"/>
      <c r="AU104" s="59"/>
      <c r="AV104" s="59"/>
      <c r="AW104" s="59"/>
      <c r="AX104" s="59"/>
      <c r="AY104" s="59"/>
      <c r="AZ104" s="59"/>
      <c r="BA104" s="59"/>
      <c r="BB104" s="59"/>
      <c r="BC104" s="59"/>
      <c r="BD104" s="59"/>
      <c r="BE104" s="59"/>
      <c r="BF104" s="59"/>
      <c r="BG104" s="59"/>
      <c r="BH104" s="59"/>
      <c r="BI104" s="59"/>
      <c r="BJ104" s="59"/>
      <c r="BK104" s="59"/>
      <c r="BL104" s="59"/>
      <c r="BM104" s="59"/>
      <c r="BN104" s="59"/>
      <c r="BO104" s="59"/>
      <c r="BP104" s="59"/>
      <c r="BQ104" s="59"/>
      <c r="BR104" s="59"/>
      <c r="BS104" s="59"/>
      <c r="BT104" s="59"/>
      <c r="BU104" s="59"/>
      <c r="BV104" s="59"/>
      <c r="BW104" s="59"/>
      <c r="BX104" s="59"/>
      <c r="BY104" s="59"/>
      <c r="BZ104" s="59"/>
      <c r="CA104" s="59"/>
      <c r="CB104" s="59"/>
      <c r="CC104" s="59"/>
      <c r="CD104" s="59"/>
      <c r="CE104" s="59"/>
      <c r="CF104" s="59"/>
      <c r="CG104" s="59"/>
      <c r="CH104" s="59"/>
      <c r="CI104" s="59"/>
      <c r="CJ104" s="59"/>
      <c r="CK104" s="59"/>
    </row>
    <row r="105" spans="2:89" s="57" customFormat="1" hidden="1">
      <c r="B105" s="57" t="str">
        <f t="shared" si="36"/>
        <v>BLS2 BDV 22/18</v>
      </c>
      <c r="E105" s="57">
        <v>22</v>
      </c>
      <c r="H105" s="57">
        <v>18</v>
      </c>
      <c r="T105" s="58"/>
      <c r="U105" s="58"/>
      <c r="V105" s="58"/>
      <c r="W105" s="58"/>
      <c r="X105" s="58"/>
      <c r="Y105" s="58"/>
      <c r="Z105" s="58"/>
      <c r="AA105" s="58"/>
      <c r="AB105" s="58"/>
      <c r="AC105" s="58"/>
      <c r="AD105" s="58"/>
      <c r="AE105" s="58"/>
      <c r="AG105" s="58"/>
      <c r="AH105" s="58"/>
      <c r="AI105" s="58"/>
      <c r="AJ105" s="58"/>
      <c r="AK105" s="58"/>
      <c r="AL105" s="58"/>
      <c r="AM105" s="58"/>
      <c r="AN105" s="58"/>
      <c r="AO105" s="58"/>
      <c r="AP105" s="59"/>
      <c r="AQ105" s="59"/>
      <c r="AR105" s="59"/>
      <c r="AS105" s="59"/>
      <c r="AT105" s="59"/>
      <c r="AU105" s="59"/>
      <c r="AV105" s="59"/>
      <c r="AW105" s="59"/>
      <c r="AX105" s="59"/>
      <c r="AY105" s="59"/>
      <c r="AZ105" s="59"/>
      <c r="BA105" s="59"/>
      <c r="BB105" s="59"/>
      <c r="BC105" s="59"/>
      <c r="BD105" s="59"/>
      <c r="BE105" s="59"/>
      <c r="BF105" s="59"/>
      <c r="BG105" s="59"/>
      <c r="BH105" s="59"/>
      <c r="BI105" s="59"/>
      <c r="BJ105" s="59"/>
      <c r="BK105" s="59"/>
      <c r="BL105" s="59"/>
      <c r="BM105" s="59"/>
      <c r="BN105" s="59"/>
      <c r="BO105" s="59"/>
      <c r="BP105" s="59"/>
      <c r="BQ105" s="59"/>
      <c r="BR105" s="59"/>
      <c r="BS105" s="59"/>
      <c r="BT105" s="59"/>
      <c r="BU105" s="59"/>
      <c r="BV105" s="59"/>
      <c r="BW105" s="59"/>
      <c r="BX105" s="59"/>
      <c r="BY105" s="59"/>
      <c r="BZ105" s="59"/>
      <c r="CA105" s="59"/>
      <c r="CB105" s="59"/>
      <c r="CC105" s="59"/>
      <c r="CD105" s="59"/>
      <c r="CE105" s="59"/>
      <c r="CF105" s="59"/>
      <c r="CG105" s="59"/>
      <c r="CH105" s="59"/>
      <c r="CI105" s="59"/>
      <c r="CJ105" s="59"/>
      <c r="CK105" s="59"/>
    </row>
    <row r="106" spans="2:89" s="57" customFormat="1" hidden="1">
      <c r="B106" s="57" t="str">
        <f t="shared" si="36"/>
        <v>BLS2 BDV 22/20</v>
      </c>
      <c r="E106" s="57">
        <v>22</v>
      </c>
      <c r="H106" s="57">
        <v>20</v>
      </c>
      <c r="T106" s="58"/>
      <c r="U106" s="58"/>
      <c r="V106" s="58"/>
      <c r="W106" s="58"/>
      <c r="X106" s="58"/>
      <c r="Y106" s="58"/>
      <c r="Z106" s="58"/>
      <c r="AA106" s="58"/>
      <c r="AB106" s="58"/>
      <c r="AC106" s="58"/>
      <c r="AD106" s="58"/>
      <c r="AE106" s="58"/>
      <c r="AG106" s="58"/>
      <c r="AH106" s="58"/>
      <c r="AI106" s="58"/>
      <c r="AJ106" s="58"/>
      <c r="AK106" s="58"/>
      <c r="AL106" s="58"/>
      <c r="AM106" s="58"/>
      <c r="AN106" s="58"/>
      <c r="AO106" s="58"/>
      <c r="AP106" s="59"/>
      <c r="AQ106" s="59"/>
      <c r="AR106" s="59"/>
      <c r="AS106" s="59"/>
      <c r="AT106" s="59"/>
      <c r="AU106" s="59"/>
      <c r="AV106" s="59"/>
      <c r="AW106" s="59"/>
      <c r="AX106" s="59"/>
      <c r="AY106" s="59"/>
      <c r="AZ106" s="59"/>
      <c r="BA106" s="59"/>
      <c r="BB106" s="59"/>
      <c r="BC106" s="59"/>
      <c r="BD106" s="59"/>
      <c r="BE106" s="59"/>
      <c r="BF106" s="59"/>
      <c r="BG106" s="59"/>
      <c r="BH106" s="59"/>
      <c r="BI106" s="59"/>
      <c r="BJ106" s="59"/>
      <c r="BK106" s="59"/>
      <c r="BL106" s="59"/>
      <c r="BM106" s="59"/>
      <c r="BN106" s="59"/>
      <c r="BO106" s="59"/>
      <c r="BP106" s="59"/>
      <c r="BQ106" s="59"/>
      <c r="BR106" s="59"/>
      <c r="BS106" s="59"/>
      <c r="BT106" s="59"/>
      <c r="BU106" s="59"/>
      <c r="BV106" s="59"/>
      <c r="BW106" s="59"/>
      <c r="BX106" s="59"/>
      <c r="BY106" s="59"/>
      <c r="BZ106" s="59"/>
      <c r="CA106" s="59"/>
      <c r="CB106" s="59"/>
      <c r="CC106" s="59"/>
      <c r="CD106" s="59"/>
      <c r="CE106" s="59"/>
      <c r="CF106" s="59"/>
      <c r="CG106" s="59"/>
      <c r="CH106" s="59"/>
      <c r="CI106" s="59"/>
      <c r="CJ106" s="59"/>
      <c r="CK106" s="59"/>
    </row>
    <row r="107" spans="2:89" s="57" customFormat="1" hidden="1">
      <c r="B107" s="57" t="str">
        <f t="shared" si="36"/>
        <v>BLS2 BDV 26/20</v>
      </c>
      <c r="E107" s="57">
        <v>26</v>
      </c>
      <c r="H107" s="57">
        <v>20</v>
      </c>
      <c r="T107" s="58"/>
      <c r="U107" s="58"/>
      <c r="V107" s="58"/>
      <c r="W107" s="58"/>
      <c r="X107" s="58"/>
      <c r="Y107" s="58"/>
      <c r="Z107" s="58"/>
      <c r="AA107" s="58"/>
      <c r="AB107" s="58"/>
      <c r="AC107" s="58"/>
      <c r="AD107" s="58"/>
      <c r="AE107" s="58"/>
      <c r="AG107" s="58"/>
      <c r="AH107" s="58"/>
      <c r="AI107" s="58"/>
      <c r="AJ107" s="58"/>
      <c r="AK107" s="58"/>
      <c r="AL107" s="58"/>
      <c r="AM107" s="58"/>
      <c r="AN107" s="58"/>
      <c r="AO107" s="58"/>
      <c r="AP107" s="59"/>
      <c r="AQ107" s="59"/>
      <c r="AR107" s="59"/>
      <c r="AS107" s="59"/>
      <c r="AT107" s="59"/>
      <c r="AU107" s="59"/>
      <c r="AV107" s="59"/>
      <c r="AW107" s="59"/>
      <c r="AX107" s="59"/>
      <c r="AY107" s="59"/>
      <c r="AZ107" s="59"/>
      <c r="BA107" s="59"/>
      <c r="BB107" s="59"/>
      <c r="BC107" s="59"/>
      <c r="BD107" s="59"/>
      <c r="BE107" s="59"/>
      <c r="BF107" s="59"/>
      <c r="BG107" s="59"/>
      <c r="BH107" s="59"/>
      <c r="BI107" s="59"/>
      <c r="BJ107" s="59"/>
      <c r="BK107" s="59"/>
      <c r="BL107" s="59"/>
      <c r="BM107" s="59"/>
      <c r="BN107" s="59"/>
      <c r="BO107" s="59"/>
      <c r="BP107" s="59"/>
      <c r="BQ107" s="59"/>
      <c r="BR107" s="59"/>
      <c r="BS107" s="59"/>
      <c r="BT107" s="59"/>
      <c r="BU107" s="59"/>
      <c r="BV107" s="59"/>
      <c r="BW107" s="59"/>
      <c r="BX107" s="59"/>
      <c r="BY107" s="59"/>
      <c r="BZ107" s="59"/>
      <c r="CA107" s="59"/>
      <c r="CB107" s="59"/>
      <c r="CC107" s="59"/>
      <c r="CD107" s="59"/>
      <c r="CE107" s="59"/>
      <c r="CF107" s="59"/>
      <c r="CG107" s="59"/>
      <c r="CH107" s="59"/>
      <c r="CI107" s="59"/>
      <c r="CJ107" s="59"/>
      <c r="CK107" s="59"/>
    </row>
    <row r="108" spans="2:89" s="57" customFormat="1" hidden="1">
      <c r="B108" s="57" t="str">
        <f t="shared" si="36"/>
        <v>BLS2 BDV 26/22</v>
      </c>
      <c r="E108" s="57">
        <v>26</v>
      </c>
      <c r="H108" s="57">
        <v>22</v>
      </c>
      <c r="T108" s="58"/>
      <c r="U108" s="58"/>
      <c r="V108" s="58"/>
      <c r="W108" s="58"/>
      <c r="X108" s="58"/>
      <c r="Y108" s="58"/>
      <c r="Z108" s="58"/>
      <c r="AA108" s="58"/>
      <c r="AB108" s="58"/>
      <c r="AC108" s="58"/>
      <c r="AD108" s="58"/>
      <c r="AE108" s="58"/>
      <c r="AG108" s="58"/>
      <c r="AH108" s="58"/>
      <c r="AI108" s="58"/>
      <c r="AJ108" s="58"/>
      <c r="AK108" s="58"/>
      <c r="AL108" s="58"/>
      <c r="AM108" s="58"/>
      <c r="AN108" s="58"/>
      <c r="AO108" s="58"/>
      <c r="AP108" s="59"/>
      <c r="AQ108" s="59"/>
      <c r="AR108" s="59"/>
      <c r="AS108" s="59"/>
      <c r="AT108" s="59"/>
      <c r="AU108" s="59"/>
      <c r="AV108" s="59"/>
      <c r="AW108" s="59"/>
      <c r="AX108" s="59"/>
      <c r="AY108" s="59"/>
      <c r="AZ108" s="59"/>
      <c r="BA108" s="59"/>
      <c r="BB108" s="59"/>
      <c r="BC108" s="59"/>
      <c r="BD108" s="59"/>
      <c r="BE108" s="59"/>
      <c r="BF108" s="59"/>
      <c r="BG108" s="59"/>
      <c r="BH108" s="59"/>
      <c r="BI108" s="59"/>
      <c r="BJ108" s="59"/>
      <c r="BK108" s="59"/>
      <c r="BL108" s="59"/>
      <c r="BM108" s="59"/>
      <c r="BN108" s="59"/>
      <c r="BO108" s="59"/>
      <c r="BP108" s="59"/>
      <c r="BQ108" s="59"/>
      <c r="BR108" s="59"/>
      <c r="BS108" s="59"/>
      <c r="BT108" s="59"/>
      <c r="BU108" s="59"/>
      <c r="BV108" s="59"/>
      <c r="BW108" s="59"/>
      <c r="BX108" s="59"/>
      <c r="BY108" s="59"/>
      <c r="BZ108" s="59"/>
      <c r="CA108" s="59"/>
      <c r="CB108" s="59"/>
      <c r="CC108" s="59"/>
      <c r="CD108" s="59"/>
      <c r="CE108" s="59"/>
      <c r="CF108" s="59"/>
      <c r="CG108" s="59"/>
      <c r="CH108" s="59"/>
      <c r="CI108" s="59"/>
      <c r="CJ108" s="59"/>
      <c r="CK108" s="59"/>
    </row>
    <row r="109" spans="2:89" s="57" customFormat="1" hidden="1">
      <c r="B109" s="57" t="str">
        <f t="shared" si="36"/>
        <v>BLS2 BDV 30/26</v>
      </c>
      <c r="E109" s="57">
        <v>30</v>
      </c>
      <c r="H109" s="57">
        <v>26</v>
      </c>
      <c r="T109" s="58"/>
      <c r="U109" s="58"/>
      <c r="V109" s="58"/>
      <c r="W109" s="58"/>
      <c r="X109" s="58"/>
      <c r="Y109" s="58"/>
      <c r="Z109" s="58"/>
      <c r="AA109" s="58"/>
      <c r="AB109" s="58"/>
      <c r="AC109" s="58"/>
      <c r="AD109" s="58"/>
      <c r="AE109" s="58"/>
      <c r="AG109" s="58"/>
      <c r="AH109" s="58"/>
      <c r="AI109" s="58"/>
      <c r="AJ109" s="58"/>
      <c r="AK109" s="58"/>
      <c r="AL109" s="58"/>
      <c r="AM109" s="58"/>
      <c r="AN109" s="58"/>
      <c r="AO109" s="58"/>
      <c r="AP109" s="59"/>
      <c r="AQ109" s="59"/>
      <c r="AR109" s="59"/>
      <c r="AS109" s="59"/>
      <c r="AT109" s="59"/>
      <c r="AU109" s="59"/>
      <c r="AV109" s="59"/>
      <c r="AW109" s="59"/>
      <c r="AX109" s="59"/>
      <c r="AY109" s="59"/>
      <c r="AZ109" s="59"/>
      <c r="BA109" s="59"/>
      <c r="BB109" s="59"/>
      <c r="BC109" s="59"/>
      <c r="BD109" s="59"/>
      <c r="BE109" s="59"/>
      <c r="BF109" s="59"/>
      <c r="BG109" s="59"/>
      <c r="BH109" s="59"/>
      <c r="BI109" s="59"/>
      <c r="BJ109" s="59"/>
      <c r="BK109" s="59"/>
      <c r="BL109" s="59"/>
      <c r="BM109" s="59"/>
      <c r="BN109" s="59"/>
      <c r="BO109" s="59"/>
      <c r="BP109" s="59"/>
      <c r="BQ109" s="59"/>
      <c r="BR109" s="59"/>
      <c r="BS109" s="59"/>
      <c r="BT109" s="59"/>
      <c r="BU109" s="59"/>
      <c r="BV109" s="59"/>
      <c r="BW109" s="59"/>
      <c r="BX109" s="59"/>
      <c r="BY109" s="59"/>
      <c r="BZ109" s="59"/>
      <c r="CA109" s="59"/>
      <c r="CB109" s="59"/>
      <c r="CC109" s="59"/>
      <c r="CD109" s="59"/>
      <c r="CE109" s="59"/>
      <c r="CF109" s="59"/>
      <c r="CG109" s="59"/>
      <c r="CH109" s="59"/>
      <c r="CI109" s="59"/>
      <c r="CJ109" s="59"/>
      <c r="CK109" s="59"/>
    </row>
    <row r="110" spans="2:89" s="57" customFormat="1" hidden="1">
      <c r="B110" s="57" t="str">
        <f t="shared" si="36"/>
        <v>BLS2 BDV 34/30</v>
      </c>
      <c r="E110" s="57">
        <v>34</v>
      </c>
      <c r="H110" s="57">
        <v>30</v>
      </c>
      <c r="T110" s="58"/>
      <c r="U110" s="58"/>
      <c r="V110" s="58"/>
      <c r="W110" s="58"/>
      <c r="X110" s="58"/>
      <c r="Y110" s="58"/>
      <c r="Z110" s="58"/>
      <c r="AA110" s="58"/>
      <c r="AB110" s="58"/>
      <c r="AC110" s="58"/>
      <c r="AD110" s="58"/>
      <c r="AE110" s="58"/>
      <c r="AG110" s="58"/>
      <c r="AH110" s="58"/>
      <c r="AI110" s="58"/>
      <c r="AJ110" s="58"/>
      <c r="AK110" s="58"/>
      <c r="AL110" s="58"/>
      <c r="AM110" s="58"/>
      <c r="AN110" s="58"/>
      <c r="AO110" s="58"/>
      <c r="AP110" s="59"/>
      <c r="AQ110" s="59"/>
      <c r="AR110" s="59"/>
      <c r="AS110" s="59"/>
      <c r="AT110" s="59"/>
      <c r="AU110" s="59"/>
      <c r="AV110" s="59"/>
      <c r="AW110" s="59"/>
      <c r="AX110" s="59"/>
      <c r="AY110" s="59"/>
      <c r="AZ110" s="59"/>
      <c r="BA110" s="59"/>
      <c r="BB110" s="59"/>
      <c r="BC110" s="59"/>
      <c r="BD110" s="59"/>
      <c r="BE110" s="59"/>
      <c r="BF110" s="59"/>
      <c r="BG110" s="59"/>
      <c r="BH110" s="59"/>
      <c r="BI110" s="59"/>
      <c r="BJ110" s="59"/>
      <c r="BK110" s="59"/>
      <c r="BL110" s="59"/>
      <c r="BM110" s="59"/>
      <c r="BN110" s="59"/>
      <c r="BO110" s="59"/>
      <c r="BP110" s="59"/>
      <c r="BQ110" s="59"/>
      <c r="BR110" s="59"/>
      <c r="BS110" s="59"/>
      <c r="BT110" s="59"/>
      <c r="BU110" s="59"/>
      <c r="BV110" s="59"/>
      <c r="BW110" s="59"/>
      <c r="BX110" s="59"/>
      <c r="BY110" s="59"/>
      <c r="BZ110" s="59"/>
      <c r="CA110" s="59"/>
      <c r="CB110" s="59"/>
      <c r="CC110" s="59"/>
      <c r="CD110" s="59"/>
      <c r="CE110" s="59"/>
      <c r="CF110" s="59"/>
      <c r="CG110" s="59"/>
      <c r="CH110" s="59"/>
      <c r="CI110" s="59"/>
      <c r="CJ110" s="59"/>
      <c r="CK110" s="59"/>
    </row>
    <row r="111" spans="2:89" s="57" customFormat="1" hidden="1">
      <c r="B111" s="400" t="str">
        <f t="shared" si="36"/>
        <v>BLS2 BDV 40/34</v>
      </c>
      <c r="C111" s="400"/>
      <c r="D111" s="400"/>
      <c r="E111" s="400">
        <v>40</v>
      </c>
      <c r="F111" s="400"/>
      <c r="G111" s="400"/>
      <c r="H111" s="400">
        <v>34</v>
      </c>
      <c r="T111" s="58"/>
      <c r="U111" s="58"/>
      <c r="V111" s="58"/>
      <c r="W111" s="58"/>
      <c r="X111" s="58"/>
      <c r="Y111" s="58"/>
      <c r="Z111" s="58"/>
      <c r="AA111" s="58"/>
      <c r="AB111" s="58"/>
      <c r="AC111" s="58"/>
      <c r="AD111" s="58"/>
      <c r="AE111" s="58"/>
      <c r="AG111" s="58"/>
      <c r="AH111" s="58"/>
      <c r="AI111" s="58"/>
      <c r="AJ111" s="58"/>
      <c r="AK111" s="58"/>
      <c r="AL111" s="58"/>
      <c r="AM111" s="58"/>
      <c r="AN111" s="58"/>
      <c r="AO111" s="58"/>
      <c r="AP111" s="59"/>
      <c r="AQ111" s="59"/>
      <c r="AR111" s="59"/>
      <c r="AS111" s="59"/>
      <c r="AT111" s="59"/>
      <c r="AU111" s="59"/>
      <c r="AV111" s="59"/>
      <c r="AW111" s="59"/>
      <c r="AX111" s="59"/>
      <c r="AY111" s="59"/>
      <c r="AZ111" s="59"/>
      <c r="BA111" s="59"/>
      <c r="BB111" s="59"/>
      <c r="BC111" s="59"/>
      <c r="BD111" s="59"/>
      <c r="BE111" s="59"/>
      <c r="BF111" s="59"/>
      <c r="BG111" s="59"/>
      <c r="BH111" s="59"/>
      <c r="BI111" s="59"/>
      <c r="BJ111" s="59"/>
      <c r="BK111" s="59"/>
      <c r="BL111" s="59"/>
      <c r="BM111" s="59"/>
      <c r="BN111" s="59"/>
      <c r="BO111" s="59"/>
      <c r="BP111" s="59"/>
      <c r="BQ111" s="59"/>
      <c r="BR111" s="59"/>
      <c r="BS111" s="59"/>
      <c r="BT111" s="59"/>
      <c r="BU111" s="59"/>
      <c r="BV111" s="59"/>
      <c r="BW111" s="59"/>
      <c r="BX111" s="59"/>
      <c r="BY111" s="59"/>
      <c r="BZ111" s="59"/>
      <c r="CA111" s="59"/>
      <c r="CB111" s="59"/>
      <c r="CC111" s="59"/>
      <c r="CD111" s="59"/>
      <c r="CE111" s="59"/>
      <c r="CF111" s="59"/>
      <c r="CG111" s="59"/>
      <c r="CH111" s="59"/>
      <c r="CI111" s="59"/>
      <c r="CJ111" s="59"/>
      <c r="CK111" s="59"/>
    </row>
    <row r="112" spans="2:89" s="57" customFormat="1" hidden="1">
      <c r="B112" s="57" t="str">
        <f>"LCE1 BDV "&amp;E112&amp;"/"&amp;H112</f>
        <v>LCE1 BDV 14/12</v>
      </c>
      <c r="E112" s="57">
        <v>14</v>
      </c>
      <c r="H112" s="57">
        <v>12</v>
      </c>
      <c r="T112" s="58"/>
      <c r="U112" s="58"/>
      <c r="V112" s="58"/>
      <c r="W112" s="58"/>
      <c r="X112" s="58"/>
      <c r="Y112" s="58"/>
      <c r="Z112" s="58"/>
      <c r="AA112" s="58"/>
      <c r="AB112" s="58"/>
      <c r="AC112" s="58"/>
      <c r="AD112" s="58"/>
      <c r="AE112" s="58"/>
      <c r="AG112" s="58"/>
      <c r="AH112" s="58"/>
      <c r="AI112" s="58"/>
      <c r="AJ112" s="58"/>
      <c r="AK112" s="58"/>
      <c r="AL112" s="58"/>
      <c r="AM112" s="58"/>
      <c r="AN112" s="58"/>
      <c r="AO112" s="58"/>
      <c r="AP112" s="59"/>
      <c r="AQ112" s="59"/>
      <c r="AR112" s="59"/>
      <c r="AS112" s="59"/>
      <c r="AT112" s="59"/>
      <c r="AU112" s="59"/>
      <c r="AV112" s="59"/>
      <c r="AW112" s="59"/>
      <c r="AX112" s="59"/>
      <c r="AY112" s="59"/>
      <c r="AZ112" s="59"/>
      <c r="BA112" s="59"/>
      <c r="BB112" s="59"/>
      <c r="BC112" s="59"/>
      <c r="BD112" s="59"/>
      <c r="BE112" s="59"/>
      <c r="BF112" s="59"/>
      <c r="BG112" s="59"/>
      <c r="BH112" s="59"/>
      <c r="BI112" s="59"/>
      <c r="BJ112" s="59"/>
      <c r="BK112" s="59"/>
      <c r="BL112" s="59"/>
      <c r="BM112" s="59"/>
      <c r="BN112" s="59"/>
      <c r="BO112" s="59"/>
      <c r="BP112" s="59"/>
      <c r="BQ112" s="59"/>
      <c r="BR112" s="59"/>
      <c r="BS112" s="59"/>
      <c r="BT112" s="59"/>
      <c r="BU112" s="59"/>
      <c r="BV112" s="59"/>
      <c r="BW112" s="59"/>
      <c r="BX112" s="59"/>
      <c r="BY112" s="59"/>
      <c r="BZ112" s="59"/>
      <c r="CA112" s="59"/>
      <c r="CB112" s="59"/>
      <c r="CC112" s="59"/>
      <c r="CD112" s="59"/>
      <c r="CE112" s="59"/>
      <c r="CF112" s="59"/>
      <c r="CG112" s="59"/>
      <c r="CH112" s="59"/>
      <c r="CI112" s="59"/>
      <c r="CJ112" s="59"/>
      <c r="CK112" s="59"/>
    </row>
    <row r="113" spans="2:89" s="57" customFormat="1" hidden="1">
      <c r="B113" s="57" t="str">
        <f t="shared" ref="B113:B123" si="37">"LCE1 BDV "&amp;E113&amp;"/"&amp;H113</f>
        <v>LCE1 BDV 16/14</v>
      </c>
      <c r="E113" s="57">
        <v>16</v>
      </c>
      <c r="H113" s="57">
        <v>14</v>
      </c>
      <c r="T113" s="58"/>
      <c r="U113" s="58"/>
      <c r="V113" s="58"/>
      <c r="W113" s="58"/>
      <c r="X113" s="58"/>
      <c r="Y113" s="58"/>
      <c r="Z113" s="58"/>
      <c r="AA113" s="58"/>
      <c r="AB113" s="58"/>
      <c r="AC113" s="58"/>
      <c r="AD113" s="58"/>
      <c r="AE113" s="58"/>
      <c r="AG113" s="58"/>
      <c r="AH113" s="58"/>
      <c r="AI113" s="58"/>
      <c r="AJ113" s="58"/>
      <c r="AK113" s="58"/>
      <c r="AL113" s="58"/>
      <c r="AM113" s="58"/>
      <c r="AN113" s="58"/>
      <c r="AO113" s="58"/>
      <c r="AP113" s="59"/>
      <c r="AQ113" s="59"/>
      <c r="AR113" s="59"/>
      <c r="AS113" s="59"/>
      <c r="AT113" s="59"/>
      <c r="AU113" s="59"/>
      <c r="AV113" s="59"/>
      <c r="AW113" s="59"/>
      <c r="AX113" s="59"/>
      <c r="AY113" s="59"/>
      <c r="AZ113" s="59"/>
      <c r="BA113" s="59"/>
      <c r="BB113" s="59"/>
      <c r="BC113" s="59"/>
      <c r="BD113" s="59"/>
      <c r="BE113" s="59"/>
      <c r="BF113" s="59"/>
      <c r="BG113" s="59"/>
      <c r="BH113" s="59"/>
      <c r="BI113" s="59"/>
      <c r="BJ113" s="59"/>
      <c r="BK113" s="59"/>
      <c r="BL113" s="59"/>
      <c r="BM113" s="59"/>
      <c r="BN113" s="59"/>
      <c r="BO113" s="59"/>
      <c r="BP113" s="59"/>
      <c r="BQ113" s="59"/>
      <c r="BR113" s="59"/>
      <c r="BS113" s="59"/>
      <c r="BT113" s="59"/>
      <c r="BU113" s="59"/>
      <c r="BV113" s="59"/>
      <c r="BW113" s="59"/>
      <c r="BX113" s="59"/>
      <c r="BY113" s="59"/>
      <c r="BZ113" s="59"/>
      <c r="CA113" s="59"/>
      <c r="CB113" s="59"/>
      <c r="CC113" s="59"/>
      <c r="CD113" s="59"/>
      <c r="CE113" s="59"/>
      <c r="CF113" s="59"/>
      <c r="CG113" s="59"/>
      <c r="CH113" s="59"/>
      <c r="CI113" s="59"/>
      <c r="CJ113" s="59"/>
      <c r="CK113" s="59"/>
    </row>
    <row r="114" spans="2:89" s="57" customFormat="1" hidden="1">
      <c r="B114" s="57" t="str">
        <f t="shared" si="37"/>
        <v>LCE1 BDV 18/16</v>
      </c>
      <c r="E114" s="57">
        <v>18</v>
      </c>
      <c r="H114" s="57">
        <v>16</v>
      </c>
      <c r="T114" s="58"/>
      <c r="U114" s="58"/>
      <c r="V114" s="58"/>
      <c r="W114" s="58"/>
      <c r="X114" s="58"/>
      <c r="Y114" s="58"/>
      <c r="Z114" s="58"/>
      <c r="AA114" s="58"/>
      <c r="AB114" s="58"/>
      <c r="AC114" s="58"/>
      <c r="AD114" s="58"/>
      <c r="AE114" s="58"/>
      <c r="AG114" s="58"/>
      <c r="AH114" s="58"/>
      <c r="AI114" s="58"/>
      <c r="AJ114" s="58"/>
      <c r="AK114" s="58"/>
      <c r="AL114" s="58"/>
      <c r="AM114" s="58"/>
      <c r="AN114" s="58"/>
      <c r="AO114" s="58"/>
      <c r="AP114" s="59"/>
      <c r="AQ114" s="59"/>
      <c r="AR114" s="59"/>
      <c r="AS114" s="59"/>
      <c r="AT114" s="59"/>
      <c r="AU114" s="59"/>
      <c r="AV114" s="59"/>
      <c r="AW114" s="59"/>
      <c r="AX114" s="59"/>
      <c r="AY114" s="59"/>
      <c r="AZ114" s="59"/>
      <c r="BA114" s="59"/>
      <c r="BB114" s="59"/>
      <c r="BC114" s="59"/>
      <c r="BD114" s="59"/>
      <c r="BE114" s="59"/>
      <c r="BF114" s="59"/>
      <c r="BG114" s="59"/>
      <c r="BH114" s="59"/>
      <c r="BI114" s="59"/>
      <c r="BJ114" s="59"/>
      <c r="BK114" s="59"/>
      <c r="BL114" s="59"/>
      <c r="BM114" s="59"/>
      <c r="BN114" s="59"/>
      <c r="BO114" s="59"/>
      <c r="BP114" s="59"/>
      <c r="BQ114" s="59"/>
      <c r="BR114" s="59"/>
      <c r="BS114" s="59"/>
      <c r="BT114" s="59"/>
      <c r="BU114" s="59"/>
      <c r="BV114" s="59"/>
      <c r="BW114" s="59"/>
      <c r="BX114" s="59"/>
      <c r="BY114" s="59"/>
      <c r="BZ114" s="59"/>
      <c r="CA114" s="59"/>
      <c r="CB114" s="59"/>
      <c r="CC114" s="59"/>
      <c r="CD114" s="59"/>
      <c r="CE114" s="59"/>
      <c r="CF114" s="59"/>
      <c r="CG114" s="59"/>
      <c r="CH114" s="59"/>
      <c r="CI114" s="59"/>
      <c r="CJ114" s="59"/>
      <c r="CK114" s="59"/>
    </row>
    <row r="115" spans="2:89" s="57" customFormat="1" hidden="1">
      <c r="B115" s="57" t="str">
        <f t="shared" si="37"/>
        <v>LCE1 BDV 20/16</v>
      </c>
      <c r="E115" s="57">
        <v>20</v>
      </c>
      <c r="H115" s="57">
        <v>16</v>
      </c>
      <c r="T115" s="58"/>
      <c r="U115" s="58"/>
      <c r="V115" s="58"/>
      <c r="W115" s="58"/>
      <c r="X115" s="58"/>
      <c r="Y115" s="58"/>
      <c r="Z115" s="58"/>
      <c r="AA115" s="58"/>
      <c r="AB115" s="58"/>
      <c r="AC115" s="58"/>
      <c r="AD115" s="58"/>
      <c r="AE115" s="58"/>
      <c r="AG115" s="58"/>
      <c r="AH115" s="58"/>
      <c r="AI115" s="58"/>
      <c r="AJ115" s="58"/>
      <c r="AK115" s="58"/>
      <c r="AL115" s="58"/>
      <c r="AM115" s="58"/>
      <c r="AN115" s="58"/>
      <c r="AO115" s="58"/>
      <c r="AP115" s="59"/>
      <c r="AQ115" s="59"/>
      <c r="AR115" s="59"/>
      <c r="AS115" s="59"/>
      <c r="AT115" s="59"/>
      <c r="AU115" s="59"/>
      <c r="AV115" s="59"/>
      <c r="AW115" s="59"/>
      <c r="AX115" s="59"/>
      <c r="AY115" s="59"/>
      <c r="AZ115" s="59"/>
      <c r="BA115" s="59"/>
      <c r="BB115" s="59"/>
      <c r="BC115" s="59"/>
      <c r="BD115" s="59"/>
      <c r="BE115" s="59"/>
      <c r="BF115" s="59"/>
      <c r="BG115" s="59"/>
      <c r="BH115" s="59"/>
      <c r="BI115" s="59"/>
      <c r="BJ115" s="59"/>
      <c r="BK115" s="59"/>
      <c r="BL115" s="59"/>
      <c r="BM115" s="59"/>
      <c r="BN115" s="59"/>
      <c r="BO115" s="59"/>
      <c r="BP115" s="59"/>
      <c r="BQ115" s="59"/>
      <c r="BR115" s="59"/>
      <c r="BS115" s="59"/>
      <c r="BT115" s="59"/>
      <c r="BU115" s="59"/>
      <c r="BV115" s="59"/>
      <c r="BW115" s="59"/>
      <c r="BX115" s="59"/>
      <c r="BY115" s="59"/>
      <c r="BZ115" s="59"/>
      <c r="CA115" s="59"/>
      <c r="CB115" s="59"/>
      <c r="CC115" s="59"/>
      <c r="CD115" s="59"/>
      <c r="CE115" s="59"/>
      <c r="CF115" s="59"/>
      <c r="CG115" s="59"/>
      <c r="CH115" s="59"/>
      <c r="CI115" s="59"/>
      <c r="CJ115" s="59"/>
      <c r="CK115" s="59"/>
    </row>
    <row r="116" spans="2:89" s="57" customFormat="1" hidden="1">
      <c r="B116" s="57" t="str">
        <f t="shared" si="37"/>
        <v>LCE1 BDV 20/18</v>
      </c>
      <c r="E116" s="57">
        <v>20</v>
      </c>
      <c r="H116" s="57">
        <v>18</v>
      </c>
      <c r="T116" s="58"/>
      <c r="U116" s="58"/>
      <c r="V116" s="58"/>
      <c r="W116" s="58"/>
      <c r="X116" s="58"/>
      <c r="Y116" s="58"/>
      <c r="Z116" s="58"/>
      <c r="AA116" s="58"/>
      <c r="AB116" s="58"/>
      <c r="AC116" s="58"/>
      <c r="AD116" s="58"/>
      <c r="AE116" s="58"/>
      <c r="AG116" s="58"/>
      <c r="AH116" s="58"/>
      <c r="AI116" s="58"/>
      <c r="AJ116" s="58"/>
      <c r="AK116" s="58"/>
      <c r="AL116" s="58"/>
      <c r="AM116" s="58"/>
      <c r="AN116" s="58"/>
      <c r="AO116" s="58"/>
      <c r="AP116" s="59"/>
      <c r="AQ116" s="59"/>
      <c r="AR116" s="59"/>
      <c r="AS116" s="59"/>
      <c r="AT116" s="59"/>
      <c r="AU116" s="59"/>
      <c r="AV116" s="59"/>
      <c r="AW116" s="59"/>
      <c r="AX116" s="59"/>
      <c r="AY116" s="59"/>
      <c r="AZ116" s="59"/>
      <c r="BA116" s="59"/>
      <c r="BB116" s="59"/>
      <c r="BC116" s="59"/>
      <c r="BD116" s="59"/>
      <c r="BE116" s="59"/>
      <c r="BF116" s="59"/>
      <c r="BG116" s="59"/>
      <c r="BH116" s="59"/>
      <c r="BI116" s="59"/>
      <c r="BJ116" s="59"/>
      <c r="BK116" s="59"/>
      <c r="BL116" s="59"/>
      <c r="BM116" s="59"/>
      <c r="BN116" s="59"/>
      <c r="BO116" s="59"/>
      <c r="BP116" s="59"/>
      <c r="BQ116" s="59"/>
      <c r="BR116" s="59"/>
      <c r="BS116" s="59"/>
      <c r="BT116" s="59"/>
      <c r="BU116" s="59"/>
      <c r="BV116" s="59"/>
      <c r="BW116" s="59"/>
      <c r="BX116" s="59"/>
      <c r="BY116" s="59"/>
      <c r="BZ116" s="59"/>
      <c r="CA116" s="59"/>
      <c r="CB116" s="59"/>
      <c r="CC116" s="59"/>
      <c r="CD116" s="59"/>
      <c r="CE116" s="59"/>
      <c r="CF116" s="59"/>
      <c r="CG116" s="59"/>
      <c r="CH116" s="59"/>
      <c r="CI116" s="59"/>
      <c r="CJ116" s="59"/>
      <c r="CK116" s="59"/>
    </row>
    <row r="117" spans="2:89" s="57" customFormat="1" hidden="1">
      <c r="B117" s="57" t="str">
        <f t="shared" si="37"/>
        <v>LCE1 BDV 22/18</v>
      </c>
      <c r="E117" s="57">
        <v>22</v>
      </c>
      <c r="H117" s="57">
        <v>18</v>
      </c>
      <c r="T117" s="58"/>
      <c r="U117" s="58"/>
      <c r="V117" s="58"/>
      <c r="W117" s="58"/>
      <c r="X117" s="58"/>
      <c r="Y117" s="58"/>
      <c r="Z117" s="58"/>
      <c r="AA117" s="58"/>
      <c r="AB117" s="58"/>
      <c r="AC117" s="58"/>
      <c r="AD117" s="58"/>
      <c r="AE117" s="58"/>
      <c r="AG117" s="58"/>
      <c r="AH117" s="58"/>
      <c r="AI117" s="58"/>
      <c r="AJ117" s="58"/>
      <c r="AK117" s="58"/>
      <c r="AL117" s="58"/>
      <c r="AM117" s="58"/>
      <c r="AN117" s="58"/>
      <c r="AO117" s="58"/>
      <c r="AP117" s="59"/>
      <c r="AQ117" s="59"/>
      <c r="AR117" s="59"/>
      <c r="AS117" s="59"/>
      <c r="AT117" s="59"/>
      <c r="AU117" s="59"/>
      <c r="AV117" s="59"/>
      <c r="AW117" s="59"/>
      <c r="AX117" s="59"/>
      <c r="AY117" s="59"/>
      <c r="AZ117" s="59"/>
      <c r="BA117" s="59"/>
      <c r="BB117" s="59"/>
      <c r="BC117" s="59"/>
      <c r="BD117" s="59"/>
      <c r="BE117" s="59"/>
      <c r="BF117" s="59"/>
      <c r="BG117" s="59"/>
      <c r="BH117" s="59"/>
      <c r="BI117" s="59"/>
      <c r="BJ117" s="59"/>
      <c r="BK117" s="59"/>
      <c r="BL117" s="59"/>
      <c r="BM117" s="59"/>
      <c r="BN117" s="59"/>
      <c r="BO117" s="59"/>
      <c r="BP117" s="59"/>
      <c r="BQ117" s="59"/>
      <c r="BR117" s="59"/>
      <c r="BS117" s="59"/>
      <c r="BT117" s="59"/>
      <c r="BU117" s="59"/>
      <c r="BV117" s="59"/>
      <c r="BW117" s="59"/>
      <c r="BX117" s="59"/>
      <c r="BY117" s="59"/>
      <c r="BZ117" s="59"/>
      <c r="CA117" s="59"/>
      <c r="CB117" s="59"/>
      <c r="CC117" s="59"/>
      <c r="CD117" s="59"/>
      <c r="CE117" s="59"/>
      <c r="CF117" s="59"/>
      <c r="CG117" s="59"/>
      <c r="CH117" s="59"/>
      <c r="CI117" s="59"/>
      <c r="CJ117" s="59"/>
      <c r="CK117" s="59"/>
    </row>
    <row r="118" spans="2:89" s="57" customFormat="1" hidden="1">
      <c r="B118" s="57" t="str">
        <f t="shared" si="37"/>
        <v>LCE1 BDV 22/20</v>
      </c>
      <c r="E118" s="57">
        <v>22</v>
      </c>
      <c r="H118" s="57">
        <v>20</v>
      </c>
      <c r="T118" s="58"/>
      <c r="U118" s="58"/>
      <c r="V118" s="58"/>
      <c r="W118" s="58"/>
      <c r="X118" s="58"/>
      <c r="Y118" s="58"/>
      <c r="Z118" s="58"/>
      <c r="AA118" s="58"/>
      <c r="AB118" s="58"/>
      <c r="AC118" s="58"/>
      <c r="AD118" s="58"/>
      <c r="AE118" s="58"/>
      <c r="AG118" s="58"/>
      <c r="AH118" s="58"/>
      <c r="AI118" s="58"/>
      <c r="AJ118" s="58"/>
      <c r="AK118" s="58"/>
      <c r="AL118" s="58"/>
      <c r="AM118" s="58"/>
      <c r="AN118" s="58"/>
      <c r="AO118" s="58"/>
      <c r="AP118" s="59"/>
      <c r="AQ118" s="59"/>
      <c r="AR118" s="59"/>
      <c r="AS118" s="59"/>
      <c r="AT118" s="59"/>
      <c r="AU118" s="59"/>
      <c r="AV118" s="59"/>
      <c r="AW118" s="59"/>
      <c r="AX118" s="59"/>
      <c r="AY118" s="59"/>
      <c r="AZ118" s="59"/>
      <c r="BA118" s="59"/>
      <c r="BB118" s="59"/>
      <c r="BC118" s="59"/>
      <c r="BD118" s="59"/>
      <c r="BE118" s="59"/>
      <c r="BF118" s="59"/>
      <c r="BG118" s="59"/>
      <c r="BH118" s="59"/>
      <c r="BI118" s="59"/>
      <c r="BJ118" s="59"/>
      <c r="BK118" s="59"/>
      <c r="BL118" s="59"/>
      <c r="BM118" s="59"/>
      <c r="BN118" s="59"/>
      <c r="BO118" s="59"/>
      <c r="BP118" s="59"/>
      <c r="BQ118" s="59"/>
      <c r="BR118" s="59"/>
      <c r="BS118" s="59"/>
      <c r="BT118" s="59"/>
      <c r="BU118" s="59"/>
      <c r="BV118" s="59"/>
      <c r="BW118" s="59"/>
      <c r="BX118" s="59"/>
      <c r="BY118" s="59"/>
      <c r="BZ118" s="59"/>
      <c r="CA118" s="59"/>
      <c r="CB118" s="59"/>
      <c r="CC118" s="59"/>
      <c r="CD118" s="59"/>
      <c r="CE118" s="59"/>
      <c r="CF118" s="59"/>
      <c r="CG118" s="59"/>
      <c r="CH118" s="59"/>
      <c r="CI118" s="59"/>
      <c r="CJ118" s="59"/>
      <c r="CK118" s="59"/>
    </row>
    <row r="119" spans="2:89" s="57" customFormat="1" hidden="1">
      <c r="B119" s="57" t="str">
        <f t="shared" si="37"/>
        <v>LCE1 BDV 26/20</v>
      </c>
      <c r="E119" s="57">
        <v>26</v>
      </c>
      <c r="H119" s="57">
        <v>20</v>
      </c>
      <c r="T119" s="58"/>
      <c r="U119" s="58"/>
      <c r="V119" s="58"/>
      <c r="W119" s="58"/>
      <c r="X119" s="58"/>
      <c r="Y119" s="58"/>
      <c r="Z119" s="58"/>
      <c r="AA119" s="58"/>
      <c r="AB119" s="58"/>
      <c r="AC119" s="58"/>
      <c r="AD119" s="58"/>
      <c r="AE119" s="58"/>
      <c r="AG119" s="58"/>
      <c r="AH119" s="58"/>
      <c r="AI119" s="58"/>
      <c r="AJ119" s="58"/>
      <c r="AK119" s="58"/>
      <c r="AL119" s="58"/>
      <c r="AM119" s="58"/>
      <c r="AN119" s="58"/>
      <c r="AO119" s="58"/>
      <c r="AP119" s="59"/>
      <c r="AQ119" s="59"/>
      <c r="AR119" s="59"/>
      <c r="AS119" s="59"/>
      <c r="AT119" s="59"/>
      <c r="AU119" s="59"/>
      <c r="AV119" s="59"/>
      <c r="AW119" s="59"/>
      <c r="AX119" s="59"/>
      <c r="AY119" s="59"/>
      <c r="AZ119" s="59"/>
      <c r="BA119" s="59"/>
      <c r="BB119" s="59"/>
      <c r="BC119" s="59"/>
      <c r="BD119" s="59"/>
      <c r="BE119" s="59"/>
      <c r="BF119" s="59"/>
      <c r="BG119" s="59"/>
      <c r="BH119" s="59"/>
      <c r="BI119" s="59"/>
      <c r="BJ119" s="59"/>
      <c r="BK119" s="59"/>
      <c r="BL119" s="59"/>
      <c r="BM119" s="59"/>
      <c r="BN119" s="59"/>
      <c r="BO119" s="59"/>
      <c r="BP119" s="59"/>
      <c r="BQ119" s="59"/>
      <c r="BR119" s="59"/>
      <c r="BS119" s="59"/>
      <c r="BT119" s="59"/>
      <c r="BU119" s="59"/>
      <c r="BV119" s="59"/>
      <c r="BW119" s="59"/>
      <c r="BX119" s="59"/>
      <c r="BY119" s="59"/>
      <c r="BZ119" s="59"/>
      <c r="CA119" s="59"/>
      <c r="CB119" s="59"/>
      <c r="CC119" s="59"/>
      <c r="CD119" s="59"/>
      <c r="CE119" s="59"/>
      <c r="CF119" s="59"/>
      <c r="CG119" s="59"/>
      <c r="CH119" s="59"/>
      <c r="CI119" s="59"/>
      <c r="CJ119" s="59"/>
      <c r="CK119" s="59"/>
    </row>
    <row r="120" spans="2:89" s="57" customFormat="1" hidden="1">
      <c r="B120" s="57" t="str">
        <f t="shared" si="37"/>
        <v>LCE1 BDV 26/22</v>
      </c>
      <c r="E120" s="57">
        <v>26</v>
      </c>
      <c r="H120" s="57">
        <v>22</v>
      </c>
      <c r="T120" s="58"/>
      <c r="U120" s="58"/>
      <c r="V120" s="58"/>
      <c r="W120" s="58"/>
      <c r="X120" s="58"/>
      <c r="Y120" s="58"/>
      <c r="Z120" s="58"/>
      <c r="AA120" s="58"/>
      <c r="AB120" s="58"/>
      <c r="AC120" s="58"/>
      <c r="AD120" s="58"/>
      <c r="AE120" s="58"/>
      <c r="AG120" s="58"/>
      <c r="AH120" s="58"/>
      <c r="AI120" s="58"/>
      <c r="AJ120" s="58"/>
      <c r="AK120" s="58"/>
      <c r="AL120" s="58"/>
      <c r="AM120" s="58"/>
      <c r="AN120" s="58"/>
      <c r="AO120" s="58"/>
      <c r="AP120" s="59"/>
      <c r="AQ120" s="59"/>
      <c r="AR120" s="59"/>
      <c r="AS120" s="59"/>
      <c r="AT120" s="59"/>
      <c r="AU120" s="59"/>
      <c r="AV120" s="59"/>
      <c r="AW120" s="59"/>
      <c r="AX120" s="59"/>
      <c r="AY120" s="59"/>
      <c r="AZ120" s="59"/>
      <c r="BA120" s="59"/>
      <c r="BB120" s="59"/>
      <c r="BC120" s="59"/>
      <c r="BD120" s="59"/>
      <c r="BE120" s="59"/>
      <c r="BF120" s="59"/>
      <c r="BG120" s="59"/>
      <c r="BH120" s="59"/>
      <c r="BI120" s="59"/>
      <c r="BJ120" s="59"/>
      <c r="BK120" s="59"/>
      <c r="BL120" s="59"/>
      <c r="BM120" s="59"/>
      <c r="BN120" s="59"/>
      <c r="BO120" s="59"/>
      <c r="BP120" s="59"/>
      <c r="BQ120" s="59"/>
      <c r="BR120" s="59"/>
      <c r="BS120" s="59"/>
      <c r="BT120" s="59"/>
      <c r="BU120" s="59"/>
      <c r="BV120" s="59"/>
      <c r="BW120" s="59"/>
      <c r="BX120" s="59"/>
      <c r="BY120" s="59"/>
      <c r="BZ120" s="59"/>
      <c r="CA120" s="59"/>
      <c r="CB120" s="59"/>
      <c r="CC120" s="59"/>
      <c r="CD120" s="59"/>
      <c r="CE120" s="59"/>
      <c r="CF120" s="59"/>
      <c r="CG120" s="59"/>
      <c r="CH120" s="59"/>
      <c r="CI120" s="59"/>
      <c r="CJ120" s="59"/>
      <c r="CK120" s="59"/>
    </row>
    <row r="121" spans="2:89" s="57" customFormat="1" hidden="1">
      <c r="B121" s="57" t="str">
        <f t="shared" si="37"/>
        <v>LCE1 BDV 30/26</v>
      </c>
      <c r="E121" s="57">
        <v>30</v>
      </c>
      <c r="H121" s="57">
        <v>26</v>
      </c>
      <c r="T121" s="58"/>
      <c r="U121" s="58"/>
      <c r="V121" s="58"/>
      <c r="W121" s="58"/>
      <c r="X121" s="58"/>
      <c r="Y121" s="58"/>
      <c r="Z121" s="58"/>
      <c r="AA121" s="58"/>
      <c r="AB121" s="58"/>
      <c r="AC121" s="58"/>
      <c r="AD121" s="58"/>
      <c r="AE121" s="58"/>
      <c r="AG121" s="58"/>
      <c r="AH121" s="58"/>
      <c r="AI121" s="58"/>
      <c r="AJ121" s="58"/>
      <c r="AK121" s="58"/>
      <c r="AL121" s="58"/>
      <c r="AM121" s="58"/>
      <c r="AN121" s="58"/>
      <c r="AO121" s="58"/>
      <c r="AP121" s="59"/>
      <c r="AQ121" s="59"/>
      <c r="AR121" s="59"/>
      <c r="AS121" s="59"/>
      <c r="AT121" s="59"/>
      <c r="AU121" s="59"/>
      <c r="AV121" s="59"/>
      <c r="AW121" s="59"/>
      <c r="AX121" s="59"/>
      <c r="AY121" s="59"/>
      <c r="AZ121" s="59"/>
      <c r="BA121" s="59"/>
      <c r="BB121" s="59"/>
      <c r="BC121" s="59"/>
      <c r="BD121" s="59"/>
      <c r="BE121" s="59"/>
      <c r="BF121" s="59"/>
      <c r="BG121" s="59"/>
      <c r="BH121" s="59"/>
      <c r="BI121" s="59"/>
      <c r="BJ121" s="59"/>
      <c r="BK121" s="59"/>
      <c r="BL121" s="59"/>
      <c r="BM121" s="59"/>
      <c r="BN121" s="59"/>
      <c r="BO121" s="59"/>
      <c r="BP121" s="59"/>
      <c r="BQ121" s="59"/>
      <c r="BR121" s="59"/>
      <c r="BS121" s="59"/>
      <c r="BT121" s="59"/>
      <c r="BU121" s="59"/>
      <c r="BV121" s="59"/>
      <c r="BW121" s="59"/>
      <c r="BX121" s="59"/>
      <c r="BY121" s="59"/>
      <c r="BZ121" s="59"/>
      <c r="CA121" s="59"/>
      <c r="CB121" s="59"/>
      <c r="CC121" s="59"/>
      <c r="CD121" s="59"/>
      <c r="CE121" s="59"/>
      <c r="CF121" s="59"/>
      <c r="CG121" s="59"/>
      <c r="CH121" s="59"/>
      <c r="CI121" s="59"/>
      <c r="CJ121" s="59"/>
      <c r="CK121" s="59"/>
    </row>
    <row r="122" spans="2:89" s="57" customFormat="1" hidden="1">
      <c r="B122" s="57" t="str">
        <f t="shared" si="37"/>
        <v>LCE1 BDV 34/30</v>
      </c>
      <c r="E122" s="57">
        <v>34</v>
      </c>
      <c r="H122" s="57">
        <v>30</v>
      </c>
      <c r="T122" s="58"/>
      <c r="U122" s="58"/>
      <c r="V122" s="58"/>
      <c r="W122" s="58"/>
      <c r="X122" s="58"/>
      <c r="Y122" s="58"/>
      <c r="Z122" s="58"/>
      <c r="AA122" s="58"/>
      <c r="AB122" s="58"/>
      <c r="AC122" s="58"/>
      <c r="AD122" s="58"/>
      <c r="AE122" s="58"/>
      <c r="AG122" s="58"/>
      <c r="AH122" s="58"/>
      <c r="AI122" s="58"/>
      <c r="AJ122" s="58"/>
      <c r="AK122" s="58"/>
      <c r="AL122" s="58"/>
      <c r="AM122" s="58"/>
      <c r="AN122" s="58"/>
      <c r="AO122" s="58"/>
      <c r="AP122" s="59"/>
      <c r="AQ122" s="59"/>
      <c r="AR122" s="59"/>
      <c r="AS122" s="59"/>
      <c r="AT122" s="59"/>
      <c r="AU122" s="59"/>
      <c r="AV122" s="59"/>
      <c r="AW122" s="59"/>
      <c r="AX122" s="59"/>
      <c r="AY122" s="59"/>
      <c r="AZ122" s="59"/>
      <c r="BA122" s="59"/>
      <c r="BB122" s="59"/>
      <c r="BC122" s="59"/>
      <c r="BD122" s="59"/>
      <c r="BE122" s="59"/>
      <c r="BF122" s="59"/>
      <c r="BG122" s="59"/>
      <c r="BH122" s="59"/>
      <c r="BI122" s="59"/>
      <c r="BJ122" s="59"/>
      <c r="BK122" s="59"/>
      <c r="BL122" s="59"/>
      <c r="BM122" s="59"/>
      <c r="BN122" s="59"/>
      <c r="BO122" s="59"/>
      <c r="BP122" s="59"/>
      <c r="BQ122" s="59"/>
      <c r="BR122" s="59"/>
      <c r="BS122" s="59"/>
      <c r="BT122" s="59"/>
      <c r="BU122" s="59"/>
      <c r="BV122" s="59"/>
      <c r="BW122" s="59"/>
      <c r="BX122" s="59"/>
      <c r="BY122" s="59"/>
      <c r="BZ122" s="59"/>
      <c r="CA122" s="59"/>
      <c r="CB122" s="59"/>
      <c r="CC122" s="59"/>
      <c r="CD122" s="59"/>
      <c r="CE122" s="59"/>
      <c r="CF122" s="59"/>
      <c r="CG122" s="59"/>
      <c r="CH122" s="59"/>
      <c r="CI122" s="59"/>
      <c r="CJ122" s="59"/>
      <c r="CK122" s="59"/>
    </row>
    <row r="123" spans="2:89" s="57" customFormat="1" hidden="1">
      <c r="B123" s="400" t="str">
        <f t="shared" si="37"/>
        <v>LCE1 BDV 40/34</v>
      </c>
      <c r="C123" s="400"/>
      <c r="D123" s="400"/>
      <c r="E123" s="400">
        <v>40</v>
      </c>
      <c r="F123" s="400"/>
      <c r="G123" s="400"/>
      <c r="H123" s="400">
        <v>34</v>
      </c>
      <c r="T123" s="58"/>
      <c r="U123" s="58"/>
      <c r="V123" s="58"/>
      <c r="W123" s="58"/>
      <c r="X123" s="58"/>
      <c r="Y123" s="58"/>
      <c r="Z123" s="58"/>
      <c r="AA123" s="58"/>
      <c r="AB123" s="58"/>
      <c r="AC123" s="58"/>
      <c r="AD123" s="58"/>
      <c r="AE123" s="58"/>
      <c r="AG123" s="58"/>
      <c r="AH123" s="58"/>
      <c r="AI123" s="58"/>
      <c r="AJ123" s="58"/>
      <c r="AK123" s="58"/>
      <c r="AL123" s="58"/>
      <c r="AM123" s="58"/>
      <c r="AN123" s="58"/>
      <c r="AO123" s="58"/>
      <c r="AP123" s="59"/>
      <c r="AQ123" s="59"/>
      <c r="AR123" s="59"/>
      <c r="AS123" s="59"/>
      <c r="AT123" s="59"/>
      <c r="AU123" s="59"/>
      <c r="AV123" s="59"/>
      <c r="AW123" s="59"/>
      <c r="AX123" s="59"/>
      <c r="AY123" s="59"/>
      <c r="AZ123" s="59"/>
      <c r="BA123" s="59"/>
      <c r="BB123" s="59"/>
      <c r="BC123" s="59"/>
      <c r="BD123" s="59"/>
      <c r="BE123" s="59"/>
      <c r="BF123" s="59"/>
      <c r="BG123" s="59"/>
      <c r="BH123" s="59"/>
      <c r="BI123" s="59"/>
      <c r="BJ123" s="59"/>
      <c r="BK123" s="59"/>
      <c r="BL123" s="59"/>
      <c r="BM123" s="59"/>
      <c r="BN123" s="59"/>
      <c r="BO123" s="59"/>
      <c r="BP123" s="59"/>
      <c r="BQ123" s="59"/>
      <c r="BR123" s="59"/>
      <c r="BS123" s="59"/>
      <c r="BT123" s="59"/>
      <c r="BU123" s="59"/>
      <c r="BV123" s="59"/>
      <c r="BW123" s="59"/>
      <c r="BX123" s="59"/>
      <c r="BY123" s="59"/>
      <c r="BZ123" s="59"/>
      <c r="CA123" s="59"/>
      <c r="CB123" s="59"/>
      <c r="CC123" s="59"/>
      <c r="CD123" s="59"/>
      <c r="CE123" s="59"/>
      <c r="CF123" s="59"/>
      <c r="CG123" s="59"/>
      <c r="CH123" s="59"/>
      <c r="CI123" s="59"/>
      <c r="CJ123" s="59"/>
      <c r="CK123" s="59"/>
    </row>
    <row r="124" spans="2:89" s="57" customFormat="1" hidden="1">
      <c r="B124" s="57" t="str">
        <f>"LCE2 BDV "&amp;E124&amp;"/"&amp;H124</f>
        <v>LCE2 BDV 14/12</v>
      </c>
      <c r="E124" s="57">
        <v>14</v>
      </c>
      <c r="H124" s="57">
        <v>12</v>
      </c>
      <c r="T124" s="58"/>
      <c r="U124" s="58"/>
      <c r="V124" s="58"/>
      <c r="W124" s="58"/>
      <c r="X124" s="58"/>
      <c r="Y124" s="58"/>
      <c r="Z124" s="58"/>
      <c r="AA124" s="58"/>
      <c r="AB124" s="58"/>
      <c r="AC124" s="58"/>
      <c r="AD124" s="58"/>
      <c r="AE124" s="58"/>
      <c r="AG124" s="58"/>
      <c r="AH124" s="58"/>
      <c r="AI124" s="58"/>
      <c r="AJ124" s="58"/>
      <c r="AK124" s="58"/>
      <c r="AL124" s="58"/>
      <c r="AM124" s="58"/>
      <c r="AN124" s="58"/>
      <c r="AO124" s="58"/>
      <c r="AP124" s="59"/>
      <c r="AQ124" s="59"/>
      <c r="AR124" s="59"/>
      <c r="AS124" s="59"/>
      <c r="AT124" s="59"/>
      <c r="AU124" s="59"/>
      <c r="AV124" s="59"/>
      <c r="AW124" s="59"/>
      <c r="AX124" s="59"/>
      <c r="AY124" s="59"/>
      <c r="AZ124" s="59"/>
      <c r="BA124" s="59"/>
      <c r="BB124" s="59"/>
      <c r="BC124" s="59"/>
      <c r="BD124" s="59"/>
      <c r="BE124" s="59"/>
      <c r="BF124" s="59"/>
      <c r="BG124" s="59"/>
      <c r="BH124" s="59"/>
      <c r="BI124" s="59"/>
      <c r="BJ124" s="59"/>
      <c r="BK124" s="59"/>
      <c r="BL124" s="59"/>
      <c r="BM124" s="59"/>
      <c r="BN124" s="59"/>
      <c r="BO124" s="59"/>
      <c r="BP124" s="59"/>
      <c r="BQ124" s="59"/>
      <c r="BR124" s="59"/>
      <c r="BS124" s="59"/>
      <c r="BT124" s="59"/>
      <c r="BU124" s="59"/>
      <c r="BV124" s="59"/>
      <c r="BW124" s="59"/>
      <c r="BX124" s="59"/>
      <c r="BY124" s="59"/>
      <c r="BZ124" s="59"/>
      <c r="CA124" s="59"/>
      <c r="CB124" s="59"/>
      <c r="CC124" s="59"/>
      <c r="CD124" s="59"/>
      <c r="CE124" s="59"/>
      <c r="CF124" s="59"/>
      <c r="CG124" s="59"/>
      <c r="CH124" s="59"/>
      <c r="CI124" s="59"/>
      <c r="CJ124" s="59"/>
      <c r="CK124" s="59"/>
    </row>
    <row r="125" spans="2:89" s="57" customFormat="1" hidden="1">
      <c r="B125" s="57" t="str">
        <f t="shared" ref="B125:B135" si="38">"LCE2 BDV "&amp;E125&amp;"/"&amp;H125</f>
        <v>LCE2 BDV 16/14</v>
      </c>
      <c r="E125" s="57">
        <v>16</v>
      </c>
      <c r="H125" s="57">
        <v>14</v>
      </c>
      <c r="T125" s="58"/>
      <c r="U125" s="58"/>
      <c r="V125" s="58"/>
      <c r="W125" s="58"/>
      <c r="X125" s="58"/>
      <c r="Y125" s="58"/>
      <c r="Z125" s="58"/>
      <c r="AA125" s="58"/>
      <c r="AB125" s="58"/>
      <c r="AC125" s="58"/>
      <c r="AD125" s="58"/>
      <c r="AE125" s="58"/>
      <c r="AG125" s="58"/>
      <c r="AH125" s="58"/>
      <c r="AI125" s="58"/>
      <c r="AJ125" s="58"/>
      <c r="AK125" s="58"/>
      <c r="AL125" s="58"/>
      <c r="AM125" s="58"/>
      <c r="AN125" s="58"/>
      <c r="AO125" s="58"/>
      <c r="AP125" s="59"/>
      <c r="AQ125" s="59"/>
      <c r="AR125" s="59"/>
      <c r="AS125" s="59"/>
      <c r="AT125" s="59"/>
      <c r="AU125" s="59"/>
      <c r="AV125" s="59"/>
      <c r="AW125" s="59"/>
      <c r="AX125" s="59"/>
      <c r="AY125" s="59"/>
      <c r="AZ125" s="59"/>
      <c r="BA125" s="59"/>
      <c r="BB125" s="59"/>
      <c r="BC125" s="59"/>
      <c r="BD125" s="59"/>
      <c r="BE125" s="59"/>
      <c r="BF125" s="59"/>
      <c r="BG125" s="59"/>
      <c r="BH125" s="59"/>
      <c r="BI125" s="59"/>
      <c r="BJ125" s="59"/>
      <c r="BK125" s="59"/>
      <c r="BL125" s="59"/>
      <c r="BM125" s="59"/>
      <c r="BN125" s="59"/>
      <c r="BO125" s="59"/>
      <c r="BP125" s="59"/>
      <c r="BQ125" s="59"/>
      <c r="BR125" s="59"/>
      <c r="BS125" s="59"/>
      <c r="BT125" s="59"/>
      <c r="BU125" s="59"/>
      <c r="BV125" s="59"/>
      <c r="BW125" s="59"/>
      <c r="BX125" s="59"/>
      <c r="BY125" s="59"/>
      <c r="BZ125" s="59"/>
      <c r="CA125" s="59"/>
      <c r="CB125" s="59"/>
      <c r="CC125" s="59"/>
      <c r="CD125" s="59"/>
      <c r="CE125" s="59"/>
      <c r="CF125" s="59"/>
      <c r="CG125" s="59"/>
      <c r="CH125" s="59"/>
      <c r="CI125" s="59"/>
      <c r="CJ125" s="59"/>
      <c r="CK125" s="59"/>
    </row>
    <row r="126" spans="2:89" s="57" customFormat="1" hidden="1">
      <c r="B126" s="57" t="str">
        <f t="shared" si="38"/>
        <v>LCE2 BDV 18/16</v>
      </c>
      <c r="E126" s="57">
        <v>18</v>
      </c>
      <c r="H126" s="57">
        <v>16</v>
      </c>
      <c r="T126" s="58"/>
      <c r="U126" s="58"/>
      <c r="V126" s="58"/>
      <c r="W126" s="58"/>
      <c r="X126" s="58"/>
      <c r="Y126" s="58"/>
      <c r="Z126" s="58"/>
      <c r="AA126" s="58"/>
      <c r="AB126" s="58"/>
      <c r="AC126" s="58"/>
      <c r="AD126" s="58"/>
      <c r="AE126" s="58"/>
      <c r="AG126" s="58"/>
      <c r="AH126" s="58"/>
      <c r="AI126" s="58"/>
      <c r="AJ126" s="58"/>
      <c r="AK126" s="58"/>
      <c r="AL126" s="58"/>
      <c r="AM126" s="58"/>
      <c r="AN126" s="58"/>
      <c r="AO126" s="58"/>
      <c r="AP126" s="59"/>
      <c r="AQ126" s="59"/>
      <c r="AR126" s="59"/>
      <c r="AS126" s="59"/>
      <c r="AT126" s="59"/>
      <c r="AU126" s="59"/>
      <c r="AV126" s="59"/>
      <c r="AW126" s="59"/>
      <c r="AX126" s="59"/>
      <c r="AY126" s="59"/>
      <c r="AZ126" s="59"/>
      <c r="BA126" s="59"/>
      <c r="BB126" s="59"/>
      <c r="BC126" s="59"/>
      <c r="BD126" s="59"/>
      <c r="BE126" s="59"/>
      <c r="BF126" s="59"/>
      <c r="BG126" s="59"/>
      <c r="BH126" s="59"/>
      <c r="BI126" s="59"/>
      <c r="BJ126" s="59"/>
      <c r="BK126" s="59"/>
      <c r="BL126" s="59"/>
      <c r="BM126" s="59"/>
      <c r="BN126" s="59"/>
      <c r="BO126" s="59"/>
      <c r="BP126" s="59"/>
      <c r="BQ126" s="59"/>
      <c r="BR126" s="59"/>
      <c r="BS126" s="59"/>
      <c r="BT126" s="59"/>
      <c r="BU126" s="59"/>
      <c r="BV126" s="59"/>
      <c r="BW126" s="59"/>
      <c r="BX126" s="59"/>
      <c r="BY126" s="59"/>
      <c r="BZ126" s="59"/>
      <c r="CA126" s="59"/>
      <c r="CB126" s="59"/>
      <c r="CC126" s="59"/>
      <c r="CD126" s="59"/>
      <c r="CE126" s="59"/>
      <c r="CF126" s="59"/>
      <c r="CG126" s="59"/>
      <c r="CH126" s="59"/>
      <c r="CI126" s="59"/>
      <c r="CJ126" s="59"/>
      <c r="CK126" s="59"/>
    </row>
    <row r="127" spans="2:89" s="57" customFormat="1" hidden="1">
      <c r="B127" s="57" t="str">
        <f t="shared" si="38"/>
        <v>LCE2 BDV 20/16</v>
      </c>
      <c r="E127" s="57">
        <v>20</v>
      </c>
      <c r="H127" s="57">
        <v>16</v>
      </c>
      <c r="T127" s="58"/>
      <c r="U127" s="58"/>
      <c r="V127" s="58"/>
      <c r="W127" s="58"/>
      <c r="X127" s="58"/>
      <c r="Y127" s="58"/>
      <c r="Z127" s="58"/>
      <c r="AA127" s="58"/>
      <c r="AB127" s="58"/>
      <c r="AC127" s="58"/>
      <c r="AD127" s="58"/>
      <c r="AE127" s="58"/>
      <c r="AG127" s="58"/>
      <c r="AH127" s="58"/>
      <c r="AI127" s="58"/>
      <c r="AJ127" s="58"/>
      <c r="AK127" s="58"/>
      <c r="AL127" s="58"/>
      <c r="AM127" s="58"/>
      <c r="AN127" s="58"/>
      <c r="AO127" s="58"/>
      <c r="AP127" s="59"/>
      <c r="AQ127" s="59"/>
      <c r="AR127" s="59"/>
      <c r="AS127" s="59"/>
      <c r="AT127" s="59"/>
      <c r="AU127" s="59"/>
      <c r="AV127" s="59"/>
      <c r="AW127" s="59"/>
      <c r="AX127" s="59"/>
      <c r="AY127" s="59"/>
      <c r="AZ127" s="59"/>
      <c r="BA127" s="59"/>
      <c r="BB127" s="59"/>
      <c r="BC127" s="59"/>
      <c r="BD127" s="59"/>
      <c r="BE127" s="59"/>
      <c r="BF127" s="59"/>
      <c r="BG127" s="59"/>
      <c r="BH127" s="59"/>
      <c r="BI127" s="59"/>
      <c r="BJ127" s="59"/>
      <c r="BK127" s="59"/>
      <c r="BL127" s="59"/>
      <c r="BM127" s="59"/>
      <c r="BN127" s="59"/>
      <c r="BO127" s="59"/>
      <c r="BP127" s="59"/>
      <c r="BQ127" s="59"/>
      <c r="BR127" s="59"/>
      <c r="BS127" s="59"/>
      <c r="BT127" s="59"/>
      <c r="BU127" s="59"/>
      <c r="BV127" s="59"/>
      <c r="BW127" s="59"/>
      <c r="BX127" s="59"/>
      <c r="BY127" s="59"/>
      <c r="BZ127" s="59"/>
      <c r="CA127" s="59"/>
      <c r="CB127" s="59"/>
      <c r="CC127" s="59"/>
      <c r="CD127" s="59"/>
      <c r="CE127" s="59"/>
      <c r="CF127" s="59"/>
      <c r="CG127" s="59"/>
      <c r="CH127" s="59"/>
      <c r="CI127" s="59"/>
      <c r="CJ127" s="59"/>
      <c r="CK127" s="59"/>
    </row>
    <row r="128" spans="2:89" s="57" customFormat="1" hidden="1">
      <c r="B128" s="57" t="str">
        <f t="shared" si="38"/>
        <v>LCE2 BDV 20/18</v>
      </c>
      <c r="E128" s="57">
        <v>20</v>
      </c>
      <c r="H128" s="57">
        <v>18</v>
      </c>
      <c r="T128" s="58"/>
      <c r="U128" s="58"/>
      <c r="V128" s="58"/>
      <c r="W128" s="58"/>
      <c r="X128" s="58"/>
      <c r="Y128" s="58"/>
      <c r="Z128" s="58"/>
      <c r="AA128" s="58"/>
      <c r="AB128" s="58"/>
      <c r="AC128" s="58"/>
      <c r="AD128" s="58"/>
      <c r="AE128" s="58"/>
      <c r="AG128" s="58"/>
      <c r="AH128" s="58"/>
      <c r="AI128" s="58"/>
      <c r="AJ128" s="58"/>
      <c r="AK128" s="58"/>
      <c r="AL128" s="58"/>
      <c r="AM128" s="58"/>
      <c r="AN128" s="58"/>
      <c r="AO128" s="58"/>
      <c r="AP128" s="59"/>
      <c r="AQ128" s="59"/>
      <c r="AR128" s="59"/>
      <c r="AS128" s="59"/>
      <c r="AT128" s="59"/>
      <c r="AU128" s="59"/>
      <c r="AV128" s="59"/>
      <c r="AW128" s="59"/>
      <c r="AX128" s="59"/>
      <c r="AY128" s="59"/>
      <c r="AZ128" s="59"/>
      <c r="BA128" s="59"/>
      <c r="BB128" s="59"/>
      <c r="BC128" s="59"/>
      <c r="BD128" s="59"/>
      <c r="BE128" s="59"/>
      <c r="BF128" s="59"/>
      <c r="BG128" s="59"/>
      <c r="BH128" s="59"/>
      <c r="BI128" s="59"/>
      <c r="BJ128" s="59"/>
      <c r="BK128" s="59"/>
      <c r="BL128" s="59"/>
      <c r="BM128" s="59"/>
      <c r="BN128" s="59"/>
      <c r="BO128" s="59"/>
      <c r="BP128" s="59"/>
      <c r="BQ128" s="59"/>
      <c r="BR128" s="59"/>
      <c r="BS128" s="59"/>
      <c r="BT128" s="59"/>
      <c r="BU128" s="59"/>
      <c r="BV128" s="59"/>
      <c r="BW128" s="59"/>
      <c r="BX128" s="59"/>
      <c r="BY128" s="59"/>
      <c r="BZ128" s="59"/>
      <c r="CA128" s="59"/>
      <c r="CB128" s="59"/>
      <c r="CC128" s="59"/>
      <c r="CD128" s="59"/>
      <c r="CE128" s="59"/>
      <c r="CF128" s="59"/>
      <c r="CG128" s="59"/>
      <c r="CH128" s="59"/>
      <c r="CI128" s="59"/>
      <c r="CJ128" s="59"/>
      <c r="CK128" s="59"/>
    </row>
    <row r="129" spans="1:89" s="57" customFormat="1" hidden="1">
      <c r="B129" s="57" t="str">
        <f t="shared" si="38"/>
        <v>LCE2 BDV 22/18</v>
      </c>
      <c r="E129" s="57">
        <v>22</v>
      </c>
      <c r="H129" s="57">
        <v>18</v>
      </c>
      <c r="T129" s="58"/>
      <c r="U129" s="58"/>
      <c r="V129" s="58"/>
      <c r="W129" s="58"/>
      <c r="X129" s="58"/>
      <c r="Y129" s="58"/>
      <c r="Z129" s="58"/>
      <c r="AA129" s="58"/>
      <c r="AB129" s="58"/>
      <c r="AC129" s="58"/>
      <c r="AD129" s="58"/>
      <c r="AE129" s="58"/>
      <c r="AG129" s="58"/>
      <c r="AH129" s="58"/>
      <c r="AI129" s="58"/>
      <c r="AJ129" s="58"/>
      <c r="AK129" s="58"/>
      <c r="AL129" s="58"/>
      <c r="AM129" s="58"/>
      <c r="AN129" s="58"/>
      <c r="AO129" s="58"/>
      <c r="AP129" s="59"/>
      <c r="AQ129" s="59"/>
      <c r="AR129" s="59"/>
      <c r="AS129" s="59"/>
      <c r="AT129" s="59"/>
      <c r="AU129" s="59"/>
      <c r="AV129" s="59"/>
      <c r="AW129" s="59"/>
      <c r="AX129" s="59"/>
      <c r="AY129" s="59"/>
      <c r="AZ129" s="59"/>
      <c r="BA129" s="59"/>
      <c r="BB129" s="59"/>
      <c r="BC129" s="59"/>
      <c r="BD129" s="59"/>
      <c r="BE129" s="59"/>
      <c r="BF129" s="59"/>
      <c r="BG129" s="59"/>
      <c r="BH129" s="59"/>
      <c r="BI129" s="59"/>
      <c r="BJ129" s="59"/>
      <c r="BK129" s="59"/>
      <c r="BL129" s="59"/>
      <c r="BM129" s="59"/>
      <c r="BN129" s="59"/>
      <c r="BO129" s="59"/>
      <c r="BP129" s="59"/>
      <c r="BQ129" s="59"/>
      <c r="BR129" s="59"/>
      <c r="BS129" s="59"/>
      <c r="BT129" s="59"/>
      <c r="BU129" s="59"/>
      <c r="BV129" s="59"/>
      <c r="BW129" s="59"/>
      <c r="BX129" s="59"/>
      <c r="BY129" s="59"/>
      <c r="BZ129" s="59"/>
      <c r="CA129" s="59"/>
      <c r="CB129" s="59"/>
      <c r="CC129" s="59"/>
      <c r="CD129" s="59"/>
      <c r="CE129" s="59"/>
      <c r="CF129" s="59"/>
      <c r="CG129" s="59"/>
      <c r="CH129" s="59"/>
      <c r="CI129" s="59"/>
      <c r="CJ129" s="59"/>
      <c r="CK129" s="59"/>
    </row>
    <row r="130" spans="1:89" s="57" customFormat="1" hidden="1">
      <c r="B130" s="57" t="str">
        <f t="shared" si="38"/>
        <v>LCE2 BDV 22/20</v>
      </c>
      <c r="E130" s="57">
        <v>22</v>
      </c>
      <c r="H130" s="57">
        <v>20</v>
      </c>
      <c r="T130" s="58"/>
      <c r="U130" s="58"/>
      <c r="V130" s="58"/>
      <c r="W130" s="58"/>
      <c r="X130" s="58"/>
      <c r="Y130" s="58"/>
      <c r="Z130" s="58"/>
      <c r="AA130" s="58"/>
      <c r="AB130" s="58"/>
      <c r="AC130" s="58"/>
      <c r="AD130" s="58"/>
      <c r="AE130" s="58"/>
      <c r="AG130" s="58"/>
      <c r="AH130" s="58"/>
      <c r="AI130" s="58"/>
      <c r="AJ130" s="58"/>
      <c r="AK130" s="58"/>
      <c r="AL130" s="58"/>
      <c r="AM130" s="58"/>
      <c r="AN130" s="58"/>
      <c r="AO130" s="58"/>
      <c r="AP130" s="59"/>
      <c r="AQ130" s="59"/>
      <c r="AR130" s="59"/>
      <c r="AS130" s="59"/>
      <c r="AT130" s="59"/>
      <c r="AU130" s="59"/>
      <c r="AV130" s="59"/>
      <c r="AW130" s="59"/>
      <c r="AX130" s="59"/>
      <c r="AY130" s="59"/>
      <c r="AZ130" s="59"/>
      <c r="BA130" s="59"/>
      <c r="BB130" s="59"/>
      <c r="BC130" s="59"/>
      <c r="BD130" s="59"/>
      <c r="BE130" s="59"/>
      <c r="BF130" s="59"/>
      <c r="BG130" s="59"/>
      <c r="BH130" s="59"/>
      <c r="BI130" s="59"/>
      <c r="BJ130" s="59"/>
      <c r="BK130" s="59"/>
      <c r="BL130" s="59"/>
      <c r="BM130" s="59"/>
      <c r="BN130" s="59"/>
      <c r="BO130" s="59"/>
      <c r="BP130" s="59"/>
      <c r="BQ130" s="59"/>
      <c r="BR130" s="59"/>
      <c r="BS130" s="59"/>
      <c r="BT130" s="59"/>
      <c r="BU130" s="59"/>
      <c r="BV130" s="59"/>
      <c r="BW130" s="59"/>
      <c r="BX130" s="59"/>
      <c r="BY130" s="59"/>
      <c r="BZ130" s="59"/>
      <c r="CA130" s="59"/>
      <c r="CB130" s="59"/>
      <c r="CC130" s="59"/>
      <c r="CD130" s="59"/>
      <c r="CE130" s="59"/>
      <c r="CF130" s="59"/>
      <c r="CG130" s="59"/>
      <c r="CH130" s="59"/>
      <c r="CI130" s="59"/>
      <c r="CJ130" s="59"/>
      <c r="CK130" s="59"/>
    </row>
    <row r="131" spans="1:89" s="57" customFormat="1" hidden="1">
      <c r="B131" s="57" t="str">
        <f t="shared" si="38"/>
        <v>LCE2 BDV 26/20</v>
      </c>
      <c r="E131" s="57">
        <v>26</v>
      </c>
      <c r="H131" s="57">
        <v>20</v>
      </c>
      <c r="T131" s="58"/>
      <c r="U131" s="58"/>
      <c r="V131" s="58"/>
      <c r="W131" s="58"/>
      <c r="X131" s="58"/>
      <c r="Y131" s="58"/>
      <c r="Z131" s="58"/>
      <c r="AA131" s="58"/>
      <c r="AB131" s="58"/>
      <c r="AC131" s="58"/>
      <c r="AD131" s="58"/>
      <c r="AE131" s="58"/>
      <c r="AG131" s="58"/>
      <c r="AH131" s="58"/>
      <c r="AI131" s="58"/>
      <c r="AJ131" s="58"/>
      <c r="AK131" s="58"/>
      <c r="AL131" s="58"/>
      <c r="AM131" s="58"/>
      <c r="AN131" s="58"/>
      <c r="AO131" s="58"/>
      <c r="AP131" s="59"/>
      <c r="AQ131" s="59"/>
      <c r="AR131" s="59"/>
      <c r="AS131" s="59"/>
      <c r="AT131" s="59"/>
      <c r="AU131" s="59"/>
      <c r="AV131" s="59"/>
      <c r="AW131" s="59"/>
      <c r="AX131" s="59"/>
      <c r="AY131" s="59"/>
      <c r="AZ131" s="59"/>
      <c r="BA131" s="59"/>
      <c r="BB131" s="59"/>
      <c r="BC131" s="59"/>
      <c r="BD131" s="59"/>
      <c r="BE131" s="59"/>
      <c r="BF131" s="59"/>
      <c r="BG131" s="59"/>
      <c r="BH131" s="59"/>
      <c r="BI131" s="59"/>
      <c r="BJ131" s="59"/>
      <c r="BK131" s="59"/>
      <c r="BL131" s="59"/>
      <c r="BM131" s="59"/>
      <c r="BN131" s="59"/>
      <c r="BO131" s="59"/>
      <c r="BP131" s="59"/>
      <c r="BQ131" s="59"/>
      <c r="BR131" s="59"/>
      <c r="BS131" s="59"/>
      <c r="BT131" s="59"/>
      <c r="BU131" s="59"/>
      <c r="BV131" s="59"/>
      <c r="BW131" s="59"/>
      <c r="BX131" s="59"/>
      <c r="BY131" s="59"/>
      <c r="BZ131" s="59"/>
      <c r="CA131" s="59"/>
      <c r="CB131" s="59"/>
      <c r="CC131" s="59"/>
      <c r="CD131" s="59"/>
      <c r="CE131" s="59"/>
      <c r="CF131" s="59"/>
      <c r="CG131" s="59"/>
      <c r="CH131" s="59"/>
      <c r="CI131" s="59"/>
      <c r="CJ131" s="59"/>
      <c r="CK131" s="59"/>
    </row>
    <row r="132" spans="1:89" s="57" customFormat="1" hidden="1">
      <c r="B132" s="57" t="str">
        <f t="shared" si="38"/>
        <v>LCE2 BDV 26/22</v>
      </c>
      <c r="E132" s="57">
        <v>26</v>
      </c>
      <c r="H132" s="57">
        <v>22</v>
      </c>
      <c r="T132" s="58"/>
      <c r="U132" s="58"/>
      <c r="V132" s="58"/>
      <c r="W132" s="58"/>
      <c r="X132" s="58"/>
      <c r="Y132" s="58"/>
      <c r="Z132" s="58"/>
      <c r="AA132" s="58"/>
      <c r="AB132" s="58"/>
      <c r="AC132" s="58"/>
      <c r="AD132" s="58"/>
      <c r="AE132" s="58"/>
      <c r="AG132" s="58"/>
      <c r="AH132" s="58"/>
      <c r="AI132" s="58"/>
      <c r="AJ132" s="58"/>
      <c r="AK132" s="58"/>
      <c r="AL132" s="58"/>
      <c r="AM132" s="58"/>
      <c r="AN132" s="58"/>
      <c r="AO132" s="58"/>
      <c r="AP132" s="59"/>
      <c r="AQ132" s="59"/>
      <c r="AR132" s="59"/>
      <c r="AS132" s="59"/>
      <c r="AT132" s="59"/>
      <c r="AU132" s="59"/>
      <c r="AV132" s="59"/>
      <c r="AW132" s="59"/>
      <c r="AX132" s="59"/>
      <c r="AY132" s="59"/>
      <c r="AZ132" s="59"/>
      <c r="BA132" s="59"/>
      <c r="BB132" s="59"/>
      <c r="BC132" s="59"/>
      <c r="BD132" s="59"/>
      <c r="BE132" s="59"/>
      <c r="BF132" s="59"/>
      <c r="BG132" s="59"/>
      <c r="BH132" s="59"/>
      <c r="BI132" s="59"/>
      <c r="BJ132" s="59"/>
      <c r="BK132" s="59"/>
      <c r="BL132" s="59"/>
      <c r="BM132" s="59"/>
      <c r="BN132" s="59"/>
      <c r="BO132" s="59"/>
      <c r="BP132" s="59"/>
      <c r="BQ132" s="59"/>
      <c r="BR132" s="59"/>
      <c r="BS132" s="59"/>
      <c r="BT132" s="59"/>
      <c r="BU132" s="59"/>
      <c r="BV132" s="59"/>
      <c r="BW132" s="59"/>
      <c r="BX132" s="59"/>
      <c r="BY132" s="59"/>
      <c r="BZ132" s="59"/>
      <c r="CA132" s="59"/>
      <c r="CB132" s="59"/>
      <c r="CC132" s="59"/>
      <c r="CD132" s="59"/>
      <c r="CE132" s="59"/>
      <c r="CF132" s="59"/>
      <c r="CG132" s="59"/>
      <c r="CH132" s="59"/>
      <c r="CI132" s="59"/>
      <c r="CJ132" s="59"/>
      <c r="CK132" s="59"/>
    </row>
    <row r="133" spans="1:89" s="57" customFormat="1" hidden="1">
      <c r="B133" s="57" t="str">
        <f t="shared" si="38"/>
        <v>LCE2 BDV 30/26</v>
      </c>
      <c r="E133" s="57">
        <v>30</v>
      </c>
      <c r="H133" s="57">
        <v>26</v>
      </c>
      <c r="T133" s="58"/>
      <c r="U133" s="58"/>
      <c r="V133" s="58"/>
      <c r="W133" s="58"/>
      <c r="X133" s="58"/>
      <c r="Y133" s="58"/>
      <c r="Z133" s="58"/>
      <c r="AA133" s="58"/>
      <c r="AB133" s="58"/>
      <c r="AC133" s="58"/>
      <c r="AD133" s="58"/>
      <c r="AE133" s="58"/>
      <c r="AG133" s="58"/>
      <c r="AH133" s="58"/>
      <c r="AI133" s="58"/>
      <c r="AJ133" s="58"/>
      <c r="AK133" s="58"/>
      <c r="AL133" s="58"/>
      <c r="AM133" s="58"/>
      <c r="AN133" s="58"/>
      <c r="AO133" s="58"/>
      <c r="AP133" s="59"/>
      <c r="AQ133" s="59"/>
      <c r="AR133" s="59"/>
      <c r="AS133" s="59"/>
      <c r="AT133" s="59"/>
      <c r="AU133" s="59"/>
      <c r="AV133" s="59"/>
      <c r="AW133" s="59"/>
      <c r="AX133" s="59"/>
      <c r="AY133" s="59"/>
      <c r="AZ133" s="59"/>
      <c r="BA133" s="59"/>
      <c r="BB133" s="59"/>
      <c r="BC133" s="59"/>
      <c r="BD133" s="59"/>
      <c r="BE133" s="59"/>
      <c r="BF133" s="59"/>
      <c r="BG133" s="59"/>
      <c r="BH133" s="59"/>
      <c r="BI133" s="59"/>
      <c r="BJ133" s="59"/>
      <c r="BK133" s="59"/>
      <c r="BL133" s="59"/>
      <c r="BM133" s="59"/>
      <c r="BN133" s="59"/>
      <c r="BO133" s="59"/>
      <c r="BP133" s="59"/>
      <c r="BQ133" s="59"/>
      <c r="BR133" s="59"/>
      <c r="BS133" s="59"/>
      <c r="BT133" s="59"/>
      <c r="BU133" s="59"/>
      <c r="BV133" s="59"/>
      <c r="BW133" s="59"/>
      <c r="BX133" s="59"/>
      <c r="BY133" s="59"/>
      <c r="BZ133" s="59"/>
      <c r="CA133" s="59"/>
      <c r="CB133" s="59"/>
      <c r="CC133" s="59"/>
      <c r="CD133" s="59"/>
      <c r="CE133" s="59"/>
      <c r="CF133" s="59"/>
      <c r="CG133" s="59"/>
      <c r="CH133" s="59"/>
      <c r="CI133" s="59"/>
      <c r="CJ133" s="59"/>
      <c r="CK133" s="59"/>
    </row>
    <row r="134" spans="1:89" s="57" customFormat="1" hidden="1">
      <c r="B134" s="57" t="str">
        <f t="shared" si="38"/>
        <v>LCE2 BDV 34/30</v>
      </c>
      <c r="E134" s="57">
        <v>34</v>
      </c>
      <c r="H134" s="57">
        <v>30</v>
      </c>
      <c r="T134" s="58"/>
      <c r="U134" s="58"/>
      <c r="V134" s="58"/>
      <c r="W134" s="58"/>
      <c r="X134" s="58"/>
      <c r="Y134" s="58"/>
      <c r="Z134" s="58"/>
      <c r="AA134" s="58"/>
      <c r="AB134" s="58"/>
      <c r="AC134" s="58"/>
      <c r="AD134" s="58"/>
      <c r="AE134" s="58"/>
      <c r="AG134" s="58"/>
      <c r="AH134" s="58"/>
      <c r="AI134" s="58"/>
      <c r="AJ134" s="58"/>
      <c r="AK134" s="58"/>
      <c r="AL134" s="58"/>
      <c r="AM134" s="58"/>
      <c r="AN134" s="58"/>
      <c r="AO134" s="58"/>
      <c r="AP134" s="59"/>
      <c r="AQ134" s="59"/>
      <c r="AR134" s="59"/>
      <c r="AS134" s="59"/>
      <c r="AT134" s="59"/>
      <c r="AU134" s="59"/>
      <c r="AV134" s="59"/>
      <c r="AW134" s="59"/>
      <c r="AX134" s="59"/>
      <c r="AY134" s="59"/>
      <c r="AZ134" s="59"/>
      <c r="BA134" s="59"/>
      <c r="BB134" s="59"/>
      <c r="BC134" s="59"/>
      <c r="BD134" s="59"/>
      <c r="BE134" s="59"/>
      <c r="BF134" s="59"/>
      <c r="BG134" s="59"/>
      <c r="BH134" s="59"/>
      <c r="BI134" s="59"/>
      <c r="BJ134" s="59"/>
      <c r="BK134" s="59"/>
      <c r="BL134" s="59"/>
      <c r="BM134" s="59"/>
      <c r="BN134" s="59"/>
      <c r="BO134" s="59"/>
      <c r="BP134" s="59"/>
      <c r="BQ134" s="59"/>
      <c r="BR134" s="59"/>
      <c r="BS134" s="59"/>
      <c r="BT134" s="59"/>
      <c r="BU134" s="59"/>
      <c r="BV134" s="59"/>
      <c r="BW134" s="59"/>
      <c r="BX134" s="59"/>
      <c r="BY134" s="59"/>
      <c r="BZ134" s="59"/>
      <c r="CA134" s="59"/>
      <c r="CB134" s="59"/>
      <c r="CC134" s="59"/>
      <c r="CD134" s="59"/>
      <c r="CE134" s="59"/>
      <c r="CF134" s="59"/>
      <c r="CG134" s="59"/>
      <c r="CH134" s="59"/>
      <c r="CI134" s="59"/>
      <c r="CJ134" s="59"/>
      <c r="CK134" s="59"/>
    </row>
    <row r="135" spans="1:89" s="57" customFormat="1" hidden="1">
      <c r="B135" s="400" t="str">
        <f t="shared" si="38"/>
        <v>LCE2 BDV 40/34</v>
      </c>
      <c r="C135" s="400"/>
      <c r="D135" s="400"/>
      <c r="E135" s="400">
        <v>40</v>
      </c>
      <c r="F135" s="400"/>
      <c r="G135" s="400"/>
      <c r="H135" s="400">
        <v>34</v>
      </c>
      <c r="T135" s="58"/>
      <c r="U135" s="58"/>
      <c r="V135" s="58"/>
      <c r="W135" s="58"/>
      <c r="X135" s="58"/>
      <c r="Y135" s="58"/>
      <c r="Z135" s="58"/>
      <c r="AA135" s="58"/>
      <c r="AB135" s="58"/>
      <c r="AC135" s="58"/>
      <c r="AD135" s="58"/>
      <c r="AE135" s="58"/>
      <c r="AG135" s="58"/>
      <c r="AH135" s="58"/>
      <c r="AI135" s="58"/>
      <c r="AJ135" s="58"/>
      <c r="AK135" s="58"/>
      <c r="AL135" s="58"/>
      <c r="AM135" s="58"/>
      <c r="AN135" s="58"/>
      <c r="AO135" s="58"/>
      <c r="AP135" s="59"/>
      <c r="AQ135" s="59"/>
      <c r="AR135" s="59"/>
      <c r="AS135" s="59"/>
      <c r="AT135" s="59"/>
      <c r="AU135" s="59"/>
      <c r="AV135" s="59"/>
      <c r="AW135" s="59"/>
      <c r="AX135" s="59"/>
      <c r="AY135" s="59"/>
      <c r="AZ135" s="59"/>
      <c r="BA135" s="59"/>
      <c r="BB135" s="59"/>
      <c r="BC135" s="59"/>
      <c r="BD135" s="59"/>
      <c r="BE135" s="59"/>
      <c r="BF135" s="59"/>
      <c r="BG135" s="59"/>
      <c r="BH135" s="59"/>
      <c r="BI135" s="59"/>
      <c r="BJ135" s="59"/>
      <c r="BK135" s="59"/>
      <c r="BL135" s="59"/>
      <c r="BM135" s="59"/>
      <c r="BN135" s="59"/>
      <c r="BO135" s="59"/>
      <c r="BP135" s="59"/>
      <c r="BQ135" s="59"/>
      <c r="BR135" s="59"/>
      <c r="BS135" s="59"/>
      <c r="BT135" s="59"/>
      <c r="BU135" s="59"/>
      <c r="BV135" s="59"/>
      <c r="BW135" s="59"/>
      <c r="BX135" s="59"/>
      <c r="BY135" s="59"/>
      <c r="BZ135" s="59"/>
      <c r="CA135" s="59"/>
      <c r="CB135" s="59"/>
      <c r="CC135" s="59"/>
      <c r="CD135" s="59"/>
      <c r="CE135" s="59"/>
      <c r="CF135" s="59"/>
      <c r="CG135" s="59"/>
      <c r="CH135" s="59"/>
      <c r="CI135" s="59"/>
      <c r="CJ135" s="59"/>
      <c r="CK135" s="59"/>
    </row>
    <row r="136" spans="1:89" s="57" customFormat="1" hidden="1">
      <c r="T136" s="58"/>
      <c r="U136" s="58"/>
      <c r="V136" s="58"/>
      <c r="W136" s="58"/>
      <c r="X136" s="58"/>
      <c r="Y136" s="58"/>
      <c r="Z136" s="58"/>
      <c r="AA136" s="58"/>
      <c r="AB136" s="58"/>
      <c r="AC136" s="58"/>
      <c r="AD136" s="58"/>
      <c r="AE136" s="58"/>
      <c r="AG136" s="58"/>
      <c r="AH136" s="58"/>
      <c r="AI136" s="58"/>
      <c r="AJ136" s="58"/>
      <c r="AK136" s="58"/>
      <c r="AL136" s="58"/>
      <c r="AM136" s="58"/>
      <c r="AN136" s="58"/>
      <c r="AO136" s="58"/>
      <c r="AP136" s="59"/>
      <c r="AQ136" s="59"/>
      <c r="AR136" s="59"/>
      <c r="AS136" s="59"/>
      <c r="AT136" s="59"/>
      <c r="AU136" s="59"/>
      <c r="AV136" s="59"/>
      <c r="AW136" s="59"/>
      <c r="AX136" s="59"/>
      <c r="AY136" s="59"/>
      <c r="AZ136" s="59"/>
      <c r="BA136" s="59"/>
      <c r="BB136" s="59"/>
      <c r="BC136" s="59"/>
      <c r="BD136" s="59"/>
      <c r="BE136" s="59"/>
      <c r="BF136" s="59"/>
      <c r="BG136" s="59"/>
      <c r="BH136" s="59"/>
      <c r="BI136" s="59"/>
      <c r="BJ136" s="59"/>
      <c r="BK136" s="59"/>
      <c r="BL136" s="59"/>
      <c r="BM136" s="59"/>
      <c r="BN136" s="59"/>
      <c r="BO136" s="59"/>
      <c r="BP136" s="59"/>
      <c r="BQ136" s="59"/>
      <c r="BR136" s="59"/>
      <c r="BS136" s="59"/>
      <c r="BT136" s="59"/>
      <c r="BU136" s="59"/>
      <c r="BV136" s="59"/>
      <c r="BW136" s="59"/>
      <c r="BX136" s="59"/>
      <c r="BY136" s="59"/>
      <c r="BZ136" s="59"/>
      <c r="CA136" s="59"/>
      <c r="CB136" s="59"/>
      <c r="CC136" s="59"/>
      <c r="CD136" s="59"/>
      <c r="CE136" s="59"/>
      <c r="CF136" s="59"/>
      <c r="CG136" s="59"/>
      <c r="CH136" s="59"/>
      <c r="CI136" s="59"/>
      <c r="CJ136" s="59"/>
      <c r="CK136" s="59"/>
    </row>
    <row r="137" spans="1:89" s="57" customFormat="1" hidden="1">
      <c r="Y137" s="58"/>
      <c r="Z137" s="58"/>
      <c r="AA137" s="58"/>
      <c r="AB137" s="58"/>
      <c r="AC137" s="58"/>
      <c r="AD137" s="58"/>
      <c r="AE137" s="58"/>
      <c r="AG137" s="58"/>
      <c r="AH137" s="58"/>
      <c r="AI137" s="58"/>
      <c r="AJ137" s="58"/>
      <c r="AK137" s="58"/>
      <c r="AL137" s="58"/>
      <c r="AM137" s="58"/>
      <c r="AN137" s="58"/>
      <c r="AO137" s="58"/>
      <c r="AP137" s="59"/>
      <c r="AQ137" s="59"/>
      <c r="AR137" s="59"/>
      <c r="AS137" s="59"/>
      <c r="AT137" s="59"/>
      <c r="AU137" s="59"/>
      <c r="AV137" s="59"/>
      <c r="AW137" s="59"/>
      <c r="AX137" s="59"/>
      <c r="AY137" s="59"/>
      <c r="AZ137" s="59"/>
      <c r="BA137" s="59"/>
      <c r="BB137" s="59"/>
      <c r="BC137" s="59"/>
      <c r="BD137" s="59"/>
      <c r="BE137" s="59"/>
      <c r="BF137" s="59"/>
      <c r="BG137" s="59"/>
      <c r="BH137" s="59"/>
      <c r="BI137" s="59"/>
      <c r="BJ137" s="59"/>
      <c r="BK137" s="59"/>
      <c r="BL137" s="59"/>
      <c r="BM137" s="59"/>
      <c r="BN137" s="59"/>
      <c r="BO137" s="59"/>
      <c r="BP137" s="59"/>
      <c r="BQ137" s="59"/>
      <c r="BR137" s="59"/>
      <c r="BS137" s="59"/>
      <c r="BT137" s="59"/>
      <c r="BU137" s="59"/>
      <c r="BV137" s="59"/>
      <c r="BW137" s="59"/>
      <c r="BX137" s="59"/>
      <c r="BY137" s="59"/>
      <c r="BZ137" s="59"/>
      <c r="CA137" s="59"/>
      <c r="CB137" s="59"/>
      <c r="CC137" s="59"/>
      <c r="CD137" s="59"/>
      <c r="CE137" s="59"/>
      <c r="CF137" s="59"/>
      <c r="CG137" s="59"/>
      <c r="CH137" s="59"/>
      <c r="CI137" s="59"/>
      <c r="CJ137" s="59"/>
      <c r="CK137" s="59"/>
    </row>
    <row r="138" spans="1:89" s="57" customFormat="1" hidden="1">
      <c r="Y138" s="58"/>
      <c r="Z138" s="58"/>
      <c r="AA138" s="58"/>
      <c r="AB138" s="58"/>
      <c r="AC138" s="58"/>
      <c r="AD138" s="58"/>
      <c r="AE138" s="58"/>
      <c r="AG138" s="58"/>
      <c r="AH138" s="58"/>
      <c r="AI138" s="58"/>
      <c r="AJ138" s="58"/>
      <c r="AK138" s="58"/>
      <c r="AL138" s="58"/>
      <c r="AM138" s="58"/>
      <c r="AN138" s="58"/>
      <c r="AO138" s="58"/>
      <c r="AP138" s="59"/>
      <c r="AQ138" s="59"/>
      <c r="AR138" s="59"/>
      <c r="AS138" s="59"/>
      <c r="AT138" s="59"/>
      <c r="AU138" s="59"/>
      <c r="AV138" s="59"/>
      <c r="AW138" s="59"/>
      <c r="AX138" s="59"/>
      <c r="AY138" s="59"/>
      <c r="AZ138" s="59"/>
      <c r="BA138" s="59"/>
      <c r="BB138" s="59"/>
      <c r="BC138" s="59"/>
      <c r="BD138" s="59"/>
      <c r="BE138" s="59"/>
      <c r="BF138" s="59"/>
      <c r="BG138" s="59"/>
      <c r="BH138" s="59"/>
      <c r="BI138" s="59"/>
      <c r="BJ138" s="59"/>
      <c r="BK138" s="59"/>
      <c r="BL138" s="59"/>
      <c r="BM138" s="59"/>
      <c r="BN138" s="59"/>
      <c r="BO138" s="59"/>
      <c r="BP138" s="59"/>
      <c r="BQ138" s="59"/>
      <c r="BR138" s="59"/>
      <c r="BS138" s="59"/>
      <c r="BT138" s="59"/>
      <c r="BU138" s="59"/>
      <c r="BV138" s="59"/>
      <c r="BW138" s="59"/>
      <c r="BX138" s="59"/>
      <c r="BY138" s="59"/>
      <c r="BZ138" s="59"/>
      <c r="CA138" s="59"/>
      <c r="CB138" s="59"/>
      <c r="CC138" s="59"/>
      <c r="CD138" s="59"/>
      <c r="CE138" s="59"/>
      <c r="CF138" s="59"/>
      <c r="CG138" s="59"/>
      <c r="CH138" s="59"/>
      <c r="CI138" s="59"/>
      <c r="CJ138" s="59"/>
      <c r="CK138" s="59"/>
    </row>
    <row r="139" spans="1:89" s="57" customFormat="1" hidden="1">
      <c r="Y139" s="58"/>
      <c r="Z139" s="58"/>
      <c r="AA139" s="58"/>
      <c r="AB139" s="58"/>
      <c r="AC139" s="58"/>
      <c r="AD139" s="58"/>
      <c r="AE139" s="58"/>
      <c r="AG139" s="58"/>
      <c r="AH139" s="58"/>
      <c r="AI139" s="58"/>
      <c r="AJ139" s="58"/>
      <c r="AK139" s="58"/>
      <c r="AL139" s="58"/>
      <c r="AM139" s="58"/>
      <c r="AN139" s="58"/>
      <c r="AO139" s="58"/>
      <c r="AP139" s="59"/>
      <c r="AQ139" s="59"/>
      <c r="AR139" s="59"/>
      <c r="AS139" s="59"/>
      <c r="AT139" s="59"/>
      <c r="AU139" s="59"/>
      <c r="AV139" s="59"/>
      <c r="AW139" s="59"/>
      <c r="AX139" s="59"/>
      <c r="AY139" s="59"/>
      <c r="AZ139" s="59"/>
      <c r="BA139" s="59"/>
      <c r="BB139" s="59"/>
      <c r="BC139" s="59"/>
      <c r="BD139" s="59"/>
      <c r="BE139" s="59"/>
      <c r="BF139" s="59"/>
      <c r="BG139" s="59"/>
      <c r="BH139" s="59"/>
      <c r="BI139" s="59"/>
      <c r="BJ139" s="59"/>
      <c r="BK139" s="59"/>
      <c r="BL139" s="59"/>
      <c r="BM139" s="59"/>
      <c r="BN139" s="59"/>
      <c r="BO139" s="59"/>
      <c r="BP139" s="59"/>
      <c r="BQ139" s="59"/>
      <c r="BR139" s="59"/>
      <c r="BS139" s="59"/>
      <c r="BT139" s="59"/>
      <c r="BU139" s="59"/>
      <c r="BV139" s="59"/>
      <c r="BW139" s="59"/>
      <c r="BX139" s="59"/>
      <c r="BY139" s="59"/>
      <c r="BZ139" s="59"/>
      <c r="CA139" s="59"/>
      <c r="CB139" s="59"/>
      <c r="CC139" s="59"/>
      <c r="CD139" s="59"/>
      <c r="CE139" s="59"/>
      <c r="CF139" s="59"/>
      <c r="CG139" s="59"/>
      <c r="CH139" s="59"/>
      <c r="CI139" s="59"/>
      <c r="CJ139" s="59"/>
      <c r="CK139" s="59"/>
    </row>
    <row r="140" spans="1:89" s="57" customFormat="1" hidden="1">
      <c r="A140" s="95"/>
      <c r="B140" s="95"/>
      <c r="C140" s="95"/>
      <c r="D140" s="95"/>
      <c r="E140" s="95"/>
      <c r="F140" s="95"/>
      <c r="G140" s="95"/>
      <c r="H140" s="95"/>
      <c r="I140" s="95"/>
      <c r="J140" s="95"/>
      <c r="K140" s="95"/>
      <c r="L140" s="95"/>
      <c r="M140" s="95"/>
      <c r="N140" s="95"/>
      <c r="Y140" s="58"/>
      <c r="Z140" s="58"/>
      <c r="AA140" s="58"/>
      <c r="AB140" s="58"/>
      <c r="AC140" s="58"/>
      <c r="AD140" s="58"/>
      <c r="AE140" s="58"/>
      <c r="AG140" s="58"/>
      <c r="AH140" s="58"/>
      <c r="AI140" s="58"/>
      <c r="AJ140" s="58"/>
      <c r="AK140" s="58"/>
      <c r="AL140" s="58"/>
      <c r="AM140" s="58"/>
      <c r="AN140" s="58"/>
      <c r="AO140" s="58"/>
      <c r="AP140" s="59"/>
      <c r="AQ140" s="59"/>
      <c r="AR140" s="59"/>
      <c r="AS140" s="59"/>
      <c r="AT140" s="59"/>
      <c r="AU140" s="59"/>
      <c r="AV140" s="59"/>
      <c r="AW140" s="59"/>
      <c r="AX140" s="59"/>
      <c r="AY140" s="59"/>
      <c r="AZ140" s="59"/>
      <c r="BA140" s="59"/>
      <c r="BB140" s="59"/>
      <c r="BC140" s="59"/>
      <c r="BD140" s="59"/>
      <c r="BE140" s="59"/>
      <c r="BF140" s="59"/>
      <c r="BG140" s="59"/>
      <c r="BH140" s="59"/>
      <c r="BI140" s="59"/>
      <c r="BJ140" s="59"/>
      <c r="BK140" s="59"/>
      <c r="BL140" s="59"/>
      <c r="BM140" s="59"/>
      <c r="BN140" s="59"/>
      <c r="BO140" s="59"/>
      <c r="BP140" s="59"/>
      <c r="BQ140" s="59"/>
      <c r="BR140" s="59"/>
      <c r="BS140" s="59"/>
      <c r="BT140" s="59"/>
      <c r="BU140" s="59"/>
      <c r="BV140" s="59"/>
      <c r="BW140" s="59"/>
      <c r="BX140" s="59"/>
      <c r="BY140" s="59"/>
      <c r="BZ140" s="59"/>
      <c r="CA140" s="59"/>
      <c r="CB140" s="59"/>
      <c r="CC140" s="59"/>
      <c r="CD140" s="59"/>
      <c r="CE140" s="59"/>
      <c r="CF140" s="59"/>
      <c r="CG140" s="59"/>
      <c r="CH140" s="59"/>
      <c r="CI140" s="59"/>
      <c r="CJ140" s="59"/>
      <c r="CK140" s="59"/>
    </row>
    <row r="141" spans="1:89" s="57" customFormat="1" hidden="1">
      <c r="A141" s="95"/>
      <c r="B141" s="95" t="s">
        <v>158</v>
      </c>
      <c r="C141" s="95"/>
      <c r="D141" s="95"/>
      <c r="E141" s="95" t="s">
        <v>76</v>
      </c>
      <c r="F141" s="95"/>
      <c r="G141" s="95"/>
      <c r="H141" s="95"/>
      <c r="I141" s="95" t="s">
        <v>159</v>
      </c>
      <c r="J141" s="96"/>
      <c r="K141" s="95"/>
      <c r="L141" s="95"/>
      <c r="M141" s="95"/>
      <c r="N141" s="95"/>
      <c r="Y141" s="58"/>
      <c r="Z141" s="58"/>
      <c r="AA141" s="58"/>
      <c r="AB141" s="58"/>
      <c r="AC141" s="58"/>
      <c r="AD141" s="58"/>
      <c r="AE141" s="58"/>
      <c r="AG141" s="58"/>
      <c r="AH141" s="58"/>
      <c r="AI141" s="58"/>
      <c r="AJ141" s="58"/>
      <c r="AK141" s="58"/>
      <c r="AL141" s="58"/>
      <c r="AM141" s="58"/>
      <c r="AN141" s="58"/>
      <c r="AO141" s="58"/>
      <c r="AP141" s="59"/>
      <c r="AQ141" s="59"/>
      <c r="AR141" s="59"/>
      <c r="AS141" s="59"/>
      <c r="AT141" s="59"/>
      <c r="AU141" s="59"/>
      <c r="AV141" s="59"/>
      <c r="AW141" s="59"/>
      <c r="AX141" s="59"/>
      <c r="AY141" s="59"/>
      <c r="AZ141" s="59"/>
      <c r="BA141" s="59"/>
      <c r="BB141" s="59"/>
      <c r="BC141" s="59"/>
      <c r="BD141" s="59"/>
      <c r="BE141" s="59"/>
      <c r="BF141" s="59"/>
      <c r="BG141" s="59"/>
      <c r="BH141" s="59"/>
      <c r="BI141" s="59"/>
      <c r="BJ141" s="59"/>
      <c r="BK141" s="59"/>
      <c r="BL141" s="59"/>
      <c r="BM141" s="59"/>
      <c r="BN141" s="59"/>
      <c r="BO141" s="59"/>
      <c r="BP141" s="59"/>
      <c r="BQ141" s="59"/>
      <c r="BR141" s="59"/>
      <c r="BS141" s="59"/>
      <c r="BT141" s="59"/>
      <c r="BU141" s="59"/>
      <c r="BV141" s="59"/>
      <c r="BW141" s="59"/>
      <c r="BX141" s="59"/>
      <c r="BY141" s="59"/>
      <c r="BZ141" s="59"/>
      <c r="CA141" s="59"/>
      <c r="CB141" s="59"/>
      <c r="CC141" s="59"/>
      <c r="CD141" s="59"/>
      <c r="CE141" s="59"/>
      <c r="CF141" s="59"/>
      <c r="CG141" s="59"/>
      <c r="CH141" s="59"/>
      <c r="CI141" s="59"/>
      <c r="CJ141" s="59"/>
      <c r="CK141" s="59"/>
    </row>
    <row r="142" spans="1:89" s="57" customFormat="1" ht="9" hidden="1" customHeight="1">
      <c r="A142" s="95"/>
      <c r="B142" s="97"/>
      <c r="C142" s="317"/>
      <c r="D142" s="317"/>
      <c r="E142" s="336"/>
      <c r="F142" s="336"/>
      <c r="G142" s="336"/>
      <c r="H142" s="336"/>
      <c r="I142" s="336"/>
      <c r="J142" s="336"/>
      <c r="K142" s="317"/>
      <c r="L142" s="317"/>
      <c r="M142" s="317"/>
      <c r="N142" s="318"/>
      <c r="Y142" s="58"/>
      <c r="Z142" s="58"/>
      <c r="AA142" s="58"/>
      <c r="AB142" s="58"/>
      <c r="AC142" s="58"/>
      <c r="AD142" s="58"/>
      <c r="AE142" s="58"/>
      <c r="AG142" s="58"/>
      <c r="AH142" s="58"/>
      <c r="AI142" s="58"/>
      <c r="AJ142" s="58"/>
      <c r="AK142" s="58"/>
      <c r="AL142" s="58"/>
      <c r="AM142" s="58"/>
      <c r="AN142" s="58"/>
      <c r="AO142" s="58"/>
      <c r="AP142" s="59"/>
      <c r="AQ142" s="59"/>
      <c r="AR142" s="59"/>
      <c r="AS142" s="59"/>
      <c r="AT142" s="59"/>
      <c r="AU142" s="59"/>
      <c r="AV142" s="59"/>
      <c r="AW142" s="59"/>
      <c r="AX142" s="59"/>
      <c r="AY142" s="59"/>
      <c r="AZ142" s="59"/>
      <c r="BA142" s="59"/>
      <c r="BB142" s="59"/>
      <c r="BC142" s="59"/>
      <c r="BD142" s="59"/>
      <c r="BE142" s="59"/>
      <c r="BF142" s="59"/>
      <c r="BG142" s="59"/>
      <c r="BH142" s="59"/>
      <c r="BI142" s="59"/>
      <c r="BJ142" s="59"/>
      <c r="BK142" s="59"/>
      <c r="BL142" s="59"/>
      <c r="BM142" s="59"/>
      <c r="BN142" s="59"/>
      <c r="BO142" s="59"/>
      <c r="BP142" s="59"/>
      <c r="BQ142" s="59"/>
      <c r="BR142" s="59"/>
      <c r="BS142" s="59"/>
      <c r="BT142" s="59"/>
      <c r="BU142" s="59"/>
      <c r="BV142" s="59"/>
      <c r="BW142" s="59"/>
      <c r="BX142" s="59"/>
      <c r="BY142" s="59"/>
      <c r="BZ142" s="59"/>
      <c r="CA142" s="59"/>
      <c r="CB142" s="59"/>
      <c r="CC142" s="59"/>
      <c r="CD142" s="59"/>
      <c r="CE142" s="59"/>
      <c r="CF142" s="59"/>
      <c r="CG142" s="59"/>
      <c r="CH142" s="59"/>
      <c r="CI142" s="59"/>
      <c r="CJ142" s="59"/>
      <c r="CK142" s="59"/>
    </row>
    <row r="143" spans="1:89" s="57" customFormat="1" ht="15.75" hidden="1">
      <c r="A143" s="95"/>
      <c r="B143" s="98" t="s">
        <v>52</v>
      </c>
      <c r="C143" s="95"/>
      <c r="D143" s="95"/>
      <c r="E143" s="99" t="s">
        <v>53</v>
      </c>
      <c r="F143" s="99"/>
      <c r="G143" s="95"/>
      <c r="H143" s="95"/>
      <c r="I143" s="100" t="s">
        <v>160</v>
      </c>
      <c r="J143" s="100"/>
      <c r="K143" s="101"/>
      <c r="L143" s="95"/>
      <c r="M143" s="95"/>
      <c r="N143" s="318"/>
      <c r="Y143" s="58"/>
      <c r="Z143" s="58"/>
      <c r="AA143" s="58"/>
      <c r="AB143" s="58"/>
      <c r="AC143" s="58"/>
      <c r="AD143" s="58"/>
      <c r="AE143" s="58"/>
      <c r="AG143" s="58"/>
      <c r="AH143" s="58"/>
      <c r="AI143" s="58"/>
      <c r="AJ143" s="58"/>
      <c r="AK143" s="58"/>
      <c r="AL143" s="58"/>
      <c r="AM143" s="58"/>
      <c r="AN143" s="58"/>
      <c r="AO143" s="58"/>
      <c r="AP143" s="59"/>
      <c r="AQ143" s="59"/>
      <c r="AR143" s="59"/>
      <c r="AS143" s="59"/>
      <c r="AT143" s="59"/>
      <c r="AU143" s="59"/>
      <c r="AV143" s="59"/>
      <c r="AW143" s="59"/>
      <c r="AX143" s="59"/>
      <c r="AY143" s="59"/>
      <c r="AZ143" s="59"/>
      <c r="BA143" s="59"/>
      <c r="BB143" s="59"/>
      <c r="BC143" s="59"/>
      <c r="BD143" s="59"/>
      <c r="BE143" s="59"/>
      <c r="BF143" s="59"/>
      <c r="BG143" s="59"/>
      <c r="BH143" s="59"/>
      <c r="BI143" s="59"/>
      <c r="BJ143" s="59"/>
      <c r="BK143" s="59"/>
      <c r="BL143" s="59"/>
      <c r="BM143" s="59"/>
      <c r="BN143" s="59"/>
      <c r="BO143" s="59"/>
      <c r="BP143" s="59"/>
      <c r="BQ143" s="59"/>
      <c r="BR143" s="59"/>
      <c r="BS143" s="59"/>
      <c r="BT143" s="59"/>
      <c r="BU143" s="59"/>
      <c r="BV143" s="59"/>
      <c r="BW143" s="59"/>
      <c r="BX143" s="59"/>
      <c r="BY143" s="59"/>
      <c r="BZ143" s="59"/>
      <c r="CA143" s="59"/>
      <c r="CB143" s="59"/>
      <c r="CC143" s="59"/>
      <c r="CD143" s="59"/>
      <c r="CE143" s="59"/>
      <c r="CF143" s="59"/>
      <c r="CG143" s="59"/>
      <c r="CH143" s="59"/>
      <c r="CI143" s="59"/>
      <c r="CJ143" s="59"/>
      <c r="CK143" s="59"/>
    </row>
    <row r="144" spans="1:89" s="57" customFormat="1" ht="15.75" hidden="1">
      <c r="A144" s="95"/>
      <c r="B144" s="102" t="s">
        <v>52</v>
      </c>
      <c r="C144" s="95"/>
      <c r="D144" s="95"/>
      <c r="E144" s="103" t="s">
        <v>27</v>
      </c>
      <c r="F144" s="103"/>
      <c r="G144" s="95"/>
      <c r="H144" s="95"/>
      <c r="I144" s="104" t="s">
        <v>161</v>
      </c>
      <c r="J144" s="104"/>
      <c r="K144" s="101"/>
      <c r="L144" s="95"/>
      <c r="M144" s="95"/>
      <c r="N144" s="318"/>
      <c r="Y144" s="58"/>
      <c r="Z144" s="58"/>
      <c r="AA144" s="58"/>
      <c r="AB144" s="58"/>
      <c r="AC144" s="58"/>
      <c r="AD144" s="58"/>
      <c r="AE144" s="58"/>
      <c r="AG144" s="58"/>
      <c r="AH144" s="58"/>
      <c r="AI144" s="58"/>
      <c r="AJ144" s="58"/>
      <c r="AK144" s="58"/>
      <c r="AL144" s="58"/>
      <c r="AM144" s="58"/>
      <c r="AN144" s="58"/>
      <c r="AO144" s="58"/>
      <c r="AP144" s="59"/>
      <c r="AQ144" s="59"/>
      <c r="AR144" s="59"/>
      <c r="AS144" s="59"/>
      <c r="AT144" s="59"/>
      <c r="AU144" s="59"/>
      <c r="AV144" s="59"/>
      <c r="AW144" s="59"/>
      <c r="AX144" s="59"/>
      <c r="AY144" s="59"/>
      <c r="AZ144" s="59"/>
      <c r="BA144" s="59"/>
      <c r="BB144" s="59"/>
      <c r="BC144" s="59"/>
      <c r="BD144" s="59"/>
      <c r="BE144" s="59"/>
      <c r="BF144" s="59"/>
      <c r="BG144" s="59"/>
      <c r="BH144" s="59"/>
      <c r="BI144" s="59"/>
      <c r="BJ144" s="59"/>
      <c r="BK144" s="59"/>
      <c r="BL144" s="59"/>
      <c r="BM144" s="59"/>
      <c r="BN144" s="59"/>
      <c r="BO144" s="59"/>
      <c r="BP144" s="59"/>
      <c r="BQ144" s="59"/>
      <c r="BR144" s="59"/>
      <c r="BS144" s="59"/>
      <c r="BT144" s="59"/>
      <c r="BU144" s="59"/>
      <c r="BV144" s="59"/>
      <c r="BW144" s="59"/>
      <c r="BX144" s="59"/>
      <c r="BY144" s="59"/>
      <c r="BZ144" s="59"/>
      <c r="CA144" s="59"/>
      <c r="CB144" s="59"/>
      <c r="CC144" s="59"/>
      <c r="CD144" s="59"/>
      <c r="CE144" s="59"/>
      <c r="CF144" s="59"/>
      <c r="CG144" s="59"/>
      <c r="CH144" s="59"/>
      <c r="CI144" s="59"/>
      <c r="CJ144" s="59"/>
      <c r="CK144" s="59"/>
    </row>
    <row r="145" spans="1:89" s="57" customFormat="1" ht="6" hidden="1" customHeight="1">
      <c r="A145" s="95"/>
      <c r="B145" s="102"/>
      <c r="C145" s="95"/>
      <c r="D145" s="95"/>
      <c r="E145" s="103"/>
      <c r="F145" s="103"/>
      <c r="G145" s="95"/>
      <c r="H145" s="95"/>
      <c r="I145" s="104"/>
      <c r="J145" s="104"/>
      <c r="K145" s="101"/>
      <c r="L145" s="95"/>
      <c r="M145" s="95"/>
      <c r="N145" s="318"/>
      <c r="Y145" s="58"/>
      <c r="Z145" s="58"/>
      <c r="AA145" s="58"/>
      <c r="AB145" s="58"/>
      <c r="AC145" s="58"/>
      <c r="AD145" s="58"/>
      <c r="AE145" s="58"/>
      <c r="AG145" s="58"/>
      <c r="AH145" s="58"/>
      <c r="AI145" s="58"/>
      <c r="AJ145" s="58"/>
      <c r="AK145" s="58"/>
      <c r="AL145" s="58"/>
      <c r="AM145" s="58"/>
      <c r="AN145" s="58"/>
      <c r="AO145" s="58"/>
      <c r="AP145" s="59"/>
      <c r="AQ145" s="59"/>
      <c r="AR145" s="59"/>
      <c r="AS145" s="59"/>
      <c r="AT145" s="59"/>
      <c r="AU145" s="59"/>
      <c r="AV145" s="59"/>
      <c r="AW145" s="59"/>
      <c r="AX145" s="59"/>
      <c r="AY145" s="59"/>
      <c r="AZ145" s="59"/>
      <c r="BA145" s="59"/>
      <c r="BB145" s="59"/>
      <c r="BC145" s="59"/>
      <c r="BD145" s="59"/>
      <c r="BE145" s="59"/>
      <c r="BF145" s="59"/>
      <c r="BG145" s="59"/>
      <c r="BH145" s="59"/>
      <c r="BI145" s="59"/>
      <c r="BJ145" s="59"/>
      <c r="BK145" s="59"/>
      <c r="BL145" s="59"/>
      <c r="BM145" s="59"/>
      <c r="BN145" s="59"/>
      <c r="BO145" s="59"/>
      <c r="BP145" s="59"/>
      <c r="BQ145" s="59"/>
      <c r="BR145" s="59"/>
      <c r="BS145" s="59"/>
      <c r="BT145" s="59"/>
      <c r="BU145" s="59"/>
      <c r="BV145" s="59"/>
      <c r="BW145" s="59"/>
      <c r="BX145" s="59"/>
      <c r="BY145" s="59"/>
      <c r="BZ145" s="59"/>
      <c r="CA145" s="59"/>
      <c r="CB145" s="59"/>
      <c r="CC145" s="59"/>
      <c r="CD145" s="59"/>
      <c r="CE145" s="59"/>
      <c r="CF145" s="59"/>
      <c r="CG145" s="59"/>
      <c r="CH145" s="59"/>
      <c r="CI145" s="59"/>
      <c r="CJ145" s="59"/>
      <c r="CK145" s="59"/>
    </row>
    <row r="146" spans="1:89" s="57" customFormat="1" ht="15.75" hidden="1">
      <c r="A146" s="95"/>
      <c r="B146" s="102" t="s">
        <v>162</v>
      </c>
      <c r="C146" s="95"/>
      <c r="D146" s="95"/>
      <c r="E146" s="103" t="s">
        <v>163</v>
      </c>
      <c r="F146" s="103"/>
      <c r="G146" s="95"/>
      <c r="H146" s="95"/>
      <c r="I146" s="104" t="s">
        <v>164</v>
      </c>
      <c r="J146" s="104"/>
      <c r="K146" s="101"/>
      <c r="L146" s="95"/>
      <c r="M146" s="95"/>
      <c r="N146" s="318"/>
      <c r="Y146" s="58"/>
      <c r="Z146" s="58"/>
      <c r="AA146" s="58"/>
      <c r="AB146" s="58"/>
      <c r="AC146" s="58"/>
      <c r="AD146" s="58"/>
      <c r="AE146" s="58"/>
      <c r="AG146" s="58"/>
      <c r="AH146" s="58"/>
      <c r="AI146" s="58"/>
      <c r="AJ146" s="58"/>
      <c r="AK146" s="58"/>
      <c r="AL146" s="58"/>
      <c r="AM146" s="58"/>
      <c r="AN146" s="58"/>
      <c r="AO146" s="58"/>
      <c r="AP146" s="59"/>
      <c r="AQ146" s="59"/>
      <c r="AR146" s="59"/>
      <c r="AS146" s="59"/>
      <c r="AT146" s="59"/>
      <c r="AU146" s="59"/>
      <c r="AV146" s="59"/>
      <c r="AW146" s="59"/>
      <c r="AX146" s="59"/>
      <c r="AY146" s="59"/>
      <c r="AZ146" s="59"/>
      <c r="BA146" s="59"/>
      <c r="BB146" s="59"/>
      <c r="BC146" s="59"/>
      <c r="BD146" s="59"/>
      <c r="BE146" s="59"/>
      <c r="BF146" s="59"/>
      <c r="BG146" s="59"/>
      <c r="BH146" s="59"/>
      <c r="BI146" s="59"/>
      <c r="BJ146" s="59"/>
      <c r="BK146" s="59"/>
      <c r="BL146" s="59"/>
      <c r="BM146" s="59"/>
      <c r="BN146" s="59"/>
      <c r="BO146" s="59"/>
      <c r="BP146" s="59"/>
      <c r="BQ146" s="59"/>
      <c r="BR146" s="59"/>
      <c r="BS146" s="59"/>
      <c r="BT146" s="59"/>
      <c r="BU146" s="59"/>
      <c r="BV146" s="59"/>
      <c r="BW146" s="59"/>
      <c r="BX146" s="59"/>
      <c r="BY146" s="59"/>
      <c r="BZ146" s="59"/>
      <c r="CA146" s="59"/>
      <c r="CB146" s="59"/>
      <c r="CC146" s="59"/>
      <c r="CD146" s="59"/>
      <c r="CE146" s="59"/>
      <c r="CF146" s="59"/>
      <c r="CG146" s="59"/>
      <c r="CH146" s="59"/>
      <c r="CI146" s="59"/>
      <c r="CJ146" s="59"/>
      <c r="CK146" s="59"/>
    </row>
    <row r="147" spans="1:89" s="57" customFormat="1" ht="6" hidden="1" customHeight="1">
      <c r="A147" s="95"/>
      <c r="B147" s="102"/>
      <c r="C147" s="95"/>
      <c r="D147" s="95"/>
      <c r="E147" s="103"/>
      <c r="F147" s="103"/>
      <c r="G147" s="95"/>
      <c r="H147" s="95"/>
      <c r="I147" s="104"/>
      <c r="J147" s="104"/>
      <c r="K147" s="101"/>
      <c r="L147" s="95"/>
      <c r="M147" s="95"/>
      <c r="N147" s="318"/>
      <c r="Y147" s="58"/>
      <c r="Z147" s="58"/>
      <c r="AA147" s="58"/>
      <c r="AB147" s="58"/>
      <c r="AC147" s="58"/>
      <c r="AD147" s="58"/>
      <c r="AE147" s="58"/>
      <c r="AG147" s="58"/>
      <c r="AH147" s="58"/>
      <c r="AI147" s="58"/>
      <c r="AJ147" s="58"/>
      <c r="AK147" s="58"/>
      <c r="AL147" s="58"/>
      <c r="AM147" s="58"/>
      <c r="AN147" s="58"/>
      <c r="AO147" s="58"/>
      <c r="AP147" s="59"/>
      <c r="AQ147" s="59"/>
      <c r="AR147" s="59"/>
      <c r="AS147" s="59"/>
      <c r="AT147" s="59"/>
      <c r="AU147" s="59"/>
      <c r="AV147" s="59"/>
      <c r="AW147" s="59"/>
      <c r="AX147" s="59"/>
      <c r="AY147" s="59"/>
      <c r="AZ147" s="59"/>
      <c r="BA147" s="59"/>
      <c r="BB147" s="59"/>
      <c r="BC147" s="59"/>
      <c r="BD147" s="59"/>
      <c r="BE147" s="59"/>
      <c r="BF147" s="59"/>
      <c r="BG147" s="59"/>
      <c r="BH147" s="59"/>
      <c r="BI147" s="59"/>
      <c r="BJ147" s="59"/>
      <c r="BK147" s="59"/>
      <c r="BL147" s="59"/>
      <c r="BM147" s="59"/>
      <c r="BN147" s="59"/>
      <c r="BO147" s="59"/>
      <c r="BP147" s="59"/>
      <c r="BQ147" s="59"/>
      <c r="BR147" s="59"/>
      <c r="BS147" s="59"/>
      <c r="BT147" s="59"/>
      <c r="BU147" s="59"/>
      <c r="BV147" s="59"/>
      <c r="BW147" s="59"/>
      <c r="BX147" s="59"/>
      <c r="BY147" s="59"/>
      <c r="BZ147" s="59"/>
      <c r="CA147" s="59"/>
      <c r="CB147" s="59"/>
      <c r="CC147" s="59"/>
      <c r="CD147" s="59"/>
      <c r="CE147" s="59"/>
      <c r="CF147" s="59"/>
      <c r="CG147" s="59"/>
      <c r="CH147" s="59"/>
      <c r="CI147" s="59"/>
      <c r="CJ147" s="59"/>
      <c r="CK147" s="59"/>
    </row>
    <row r="148" spans="1:89" s="57" customFormat="1" ht="15.75" hidden="1">
      <c r="A148" s="95"/>
      <c r="B148" s="102" t="s">
        <v>165</v>
      </c>
      <c r="C148" s="95"/>
      <c r="D148" s="95"/>
      <c r="E148" s="103" t="s">
        <v>32</v>
      </c>
      <c r="F148" s="103"/>
      <c r="G148" s="95"/>
      <c r="H148" s="95"/>
      <c r="I148" s="104" t="s">
        <v>166</v>
      </c>
      <c r="J148" s="104"/>
      <c r="K148" s="101"/>
      <c r="L148" s="95"/>
      <c r="M148" s="95"/>
      <c r="N148" s="318"/>
      <c r="Y148" s="58"/>
      <c r="Z148" s="58"/>
      <c r="AA148" s="58"/>
      <c r="AB148" s="58"/>
      <c r="AC148" s="58"/>
      <c r="AD148" s="58"/>
      <c r="AE148" s="58"/>
      <c r="AG148" s="58"/>
      <c r="AH148" s="58"/>
      <c r="AI148" s="58"/>
      <c r="AJ148" s="58"/>
      <c r="AK148" s="58"/>
      <c r="AL148" s="58"/>
      <c r="AM148" s="58"/>
      <c r="AN148" s="58"/>
      <c r="AO148" s="58"/>
      <c r="AP148" s="59"/>
      <c r="AQ148" s="59"/>
      <c r="AR148" s="59"/>
      <c r="AS148" s="59"/>
      <c r="AT148" s="59"/>
      <c r="AU148" s="59"/>
      <c r="AV148" s="59"/>
      <c r="AW148" s="59"/>
      <c r="AX148" s="59"/>
      <c r="AY148" s="59"/>
      <c r="AZ148" s="59"/>
      <c r="BA148" s="59"/>
      <c r="BB148" s="59"/>
      <c r="BC148" s="59"/>
      <c r="BD148" s="59"/>
      <c r="BE148" s="59"/>
      <c r="BF148" s="59"/>
      <c r="BG148" s="59"/>
      <c r="BH148" s="59"/>
      <c r="BI148" s="59"/>
      <c r="BJ148" s="59"/>
      <c r="BK148" s="59"/>
      <c r="BL148" s="59"/>
      <c r="BM148" s="59"/>
      <c r="BN148" s="59"/>
      <c r="BO148" s="59"/>
      <c r="BP148" s="59"/>
      <c r="BQ148" s="59"/>
      <c r="BR148" s="59"/>
      <c r="BS148" s="59"/>
      <c r="BT148" s="59"/>
      <c r="BU148" s="59"/>
      <c r="BV148" s="59"/>
      <c r="BW148" s="59"/>
      <c r="BX148" s="59"/>
      <c r="BY148" s="59"/>
      <c r="BZ148" s="59"/>
      <c r="CA148" s="59"/>
      <c r="CB148" s="59"/>
      <c r="CC148" s="59"/>
      <c r="CD148" s="59"/>
      <c r="CE148" s="59"/>
      <c r="CF148" s="59"/>
      <c r="CG148" s="59"/>
      <c r="CH148" s="59"/>
      <c r="CI148" s="59"/>
      <c r="CJ148" s="59"/>
      <c r="CK148" s="59"/>
    </row>
    <row r="149" spans="1:89" s="57" customFormat="1" ht="6" hidden="1" customHeight="1">
      <c r="A149" s="95"/>
      <c r="B149" s="102"/>
      <c r="C149" s="95"/>
      <c r="D149" s="95"/>
      <c r="E149" s="103"/>
      <c r="F149" s="103"/>
      <c r="G149" s="95"/>
      <c r="H149" s="95"/>
      <c r="I149" s="104"/>
      <c r="J149" s="104"/>
      <c r="K149" s="101"/>
      <c r="L149" s="95"/>
      <c r="M149" s="95"/>
      <c r="N149" s="318"/>
      <c r="Y149" s="58"/>
      <c r="Z149" s="58"/>
      <c r="AA149" s="58"/>
      <c r="AB149" s="58"/>
      <c r="AC149" s="58"/>
      <c r="AD149" s="58"/>
      <c r="AE149" s="58"/>
      <c r="AG149" s="58"/>
      <c r="AH149" s="58"/>
      <c r="AI149" s="58"/>
      <c r="AJ149" s="58"/>
      <c r="AK149" s="58"/>
      <c r="AL149" s="58"/>
      <c r="AM149" s="58"/>
      <c r="AN149" s="58"/>
      <c r="AO149" s="58"/>
      <c r="AP149" s="59"/>
      <c r="AQ149" s="59"/>
      <c r="AR149" s="59"/>
      <c r="AS149" s="59"/>
      <c r="AT149" s="59"/>
      <c r="AU149" s="59"/>
      <c r="AV149" s="59"/>
      <c r="AW149" s="59"/>
      <c r="AX149" s="59"/>
      <c r="AY149" s="59"/>
      <c r="AZ149" s="59"/>
      <c r="BA149" s="59"/>
      <c r="BB149" s="59"/>
      <c r="BC149" s="59"/>
      <c r="BD149" s="59"/>
      <c r="BE149" s="59"/>
      <c r="BF149" s="59"/>
      <c r="BG149" s="59"/>
      <c r="BH149" s="59"/>
      <c r="BI149" s="59"/>
      <c r="BJ149" s="59"/>
      <c r="BK149" s="59"/>
      <c r="BL149" s="59"/>
      <c r="BM149" s="59"/>
      <c r="BN149" s="59"/>
      <c r="BO149" s="59"/>
      <c r="BP149" s="59"/>
      <c r="BQ149" s="59"/>
      <c r="BR149" s="59"/>
      <c r="BS149" s="59"/>
      <c r="BT149" s="59"/>
      <c r="BU149" s="59"/>
      <c r="BV149" s="59"/>
      <c r="BW149" s="59"/>
      <c r="BX149" s="59"/>
      <c r="BY149" s="59"/>
      <c r="BZ149" s="59"/>
      <c r="CA149" s="59"/>
      <c r="CB149" s="59"/>
      <c r="CC149" s="59"/>
      <c r="CD149" s="59"/>
      <c r="CE149" s="59"/>
      <c r="CF149" s="59"/>
      <c r="CG149" s="59"/>
      <c r="CH149" s="59"/>
      <c r="CI149" s="59"/>
      <c r="CJ149" s="59"/>
      <c r="CK149" s="59"/>
    </row>
    <row r="150" spans="1:89" s="57" customFormat="1" ht="15.75" hidden="1">
      <c r="A150" s="95"/>
      <c r="B150" s="102" t="s">
        <v>167</v>
      </c>
      <c r="C150" s="95"/>
      <c r="D150" s="95"/>
      <c r="E150" s="103" t="s">
        <v>36</v>
      </c>
      <c r="F150" s="103"/>
      <c r="G150" s="95"/>
      <c r="H150" s="95"/>
      <c r="I150" s="105" t="s">
        <v>168</v>
      </c>
      <c r="J150" s="105"/>
      <c r="K150" s="101"/>
      <c r="L150" s="95"/>
      <c r="M150" s="95"/>
      <c r="N150" s="318"/>
      <c r="Z150" s="58"/>
      <c r="AA150" s="58"/>
      <c r="AB150" s="58"/>
      <c r="AC150" s="58"/>
      <c r="AD150" s="58"/>
      <c r="AE150" s="58"/>
      <c r="AG150" s="58"/>
      <c r="AH150" s="58"/>
      <c r="AI150" s="58"/>
      <c r="AJ150" s="58"/>
      <c r="AK150" s="58"/>
      <c r="AL150" s="58"/>
      <c r="AM150" s="58"/>
      <c r="AN150" s="58"/>
      <c r="AO150" s="58"/>
      <c r="AP150" s="59"/>
      <c r="AQ150" s="59"/>
      <c r="AR150" s="59"/>
      <c r="AS150" s="59"/>
      <c r="AT150" s="59"/>
      <c r="AU150" s="59"/>
      <c r="AV150" s="59"/>
      <c r="AW150" s="59"/>
      <c r="AX150" s="59"/>
      <c r="AY150" s="59"/>
      <c r="AZ150" s="59"/>
      <c r="BA150" s="59"/>
      <c r="BB150" s="59"/>
      <c r="BC150" s="59"/>
      <c r="BD150" s="59"/>
      <c r="BE150" s="59"/>
      <c r="BF150" s="59"/>
      <c r="BG150" s="59"/>
      <c r="BH150" s="59"/>
      <c r="BI150" s="59"/>
      <c r="BJ150" s="59"/>
      <c r="BK150" s="59"/>
      <c r="BL150" s="59"/>
      <c r="BM150" s="59"/>
      <c r="BN150" s="59"/>
      <c r="BO150" s="59"/>
      <c r="BP150" s="59"/>
      <c r="BQ150" s="59"/>
      <c r="BR150" s="59"/>
      <c r="BS150" s="59"/>
      <c r="BT150" s="59"/>
      <c r="BU150" s="59"/>
      <c r="BV150" s="59"/>
      <c r="BW150" s="59"/>
      <c r="BX150" s="59"/>
      <c r="BY150" s="59"/>
      <c r="BZ150" s="59"/>
      <c r="CA150" s="59"/>
      <c r="CB150" s="59"/>
      <c r="CC150" s="59"/>
      <c r="CD150" s="59"/>
      <c r="CE150" s="59"/>
      <c r="CF150" s="59"/>
      <c r="CG150" s="59"/>
      <c r="CH150" s="59"/>
      <c r="CI150" s="59"/>
      <c r="CJ150" s="59"/>
      <c r="CK150" s="59"/>
    </row>
    <row r="151" spans="1:89" s="57" customFormat="1" ht="15.75" hidden="1">
      <c r="A151" s="95"/>
      <c r="B151" s="102" t="s">
        <v>169</v>
      </c>
      <c r="C151" s="95"/>
      <c r="D151" s="95"/>
      <c r="E151" s="103" t="s">
        <v>36</v>
      </c>
      <c r="F151" s="103"/>
      <c r="G151" s="95"/>
      <c r="H151" s="95"/>
      <c r="I151" s="104" t="s">
        <v>170</v>
      </c>
      <c r="J151" s="104"/>
      <c r="K151" s="101"/>
      <c r="L151" s="95"/>
      <c r="M151" s="95"/>
      <c r="N151" s="318"/>
      <c r="Y151" s="58"/>
      <c r="Z151" s="58"/>
      <c r="AA151" s="58"/>
      <c r="AB151" s="58"/>
      <c r="AC151" s="58"/>
      <c r="AD151" s="58"/>
      <c r="AE151" s="58"/>
      <c r="AG151" s="58"/>
      <c r="AH151" s="58"/>
      <c r="AI151" s="58"/>
      <c r="AJ151" s="58"/>
      <c r="AK151" s="58"/>
      <c r="AL151" s="58"/>
      <c r="AM151" s="58"/>
      <c r="AN151" s="58"/>
      <c r="AO151" s="58"/>
      <c r="AP151" s="59"/>
      <c r="AQ151" s="59"/>
      <c r="AR151" s="59"/>
      <c r="AS151" s="59"/>
      <c r="AT151" s="59"/>
      <c r="AU151" s="59"/>
      <c r="AV151" s="59"/>
      <c r="AW151" s="59"/>
      <c r="AX151" s="59"/>
      <c r="AY151" s="59"/>
      <c r="AZ151" s="59"/>
      <c r="BA151" s="59"/>
      <c r="BB151" s="59"/>
      <c r="BC151" s="59"/>
      <c r="BD151" s="59"/>
      <c r="BE151" s="59"/>
      <c r="BF151" s="59"/>
      <c r="BG151" s="59"/>
      <c r="BH151" s="59"/>
      <c r="BI151" s="59"/>
      <c r="BJ151" s="59"/>
      <c r="BK151" s="59"/>
      <c r="BL151" s="59"/>
      <c r="BM151" s="59"/>
      <c r="BN151" s="59"/>
      <c r="BO151" s="59"/>
      <c r="BP151" s="59"/>
      <c r="BQ151" s="59"/>
      <c r="BR151" s="59"/>
      <c r="BS151" s="59"/>
      <c r="BT151" s="59"/>
      <c r="BU151" s="59"/>
      <c r="BV151" s="59"/>
      <c r="BW151" s="59"/>
      <c r="BX151" s="59"/>
      <c r="BY151" s="59"/>
      <c r="BZ151" s="59"/>
      <c r="CA151" s="59"/>
      <c r="CB151" s="59"/>
      <c r="CC151" s="59"/>
      <c r="CD151" s="59"/>
      <c r="CE151" s="59"/>
      <c r="CF151" s="59"/>
      <c r="CG151" s="59"/>
      <c r="CH151" s="59"/>
      <c r="CI151" s="59"/>
      <c r="CJ151" s="59"/>
      <c r="CK151" s="59"/>
    </row>
    <row r="152" spans="1:89" s="57" customFormat="1" ht="15.75" hidden="1">
      <c r="A152" s="95"/>
      <c r="B152" s="102" t="s">
        <v>171</v>
      </c>
      <c r="C152" s="95"/>
      <c r="D152" s="95"/>
      <c r="E152" s="103" t="s">
        <v>36</v>
      </c>
      <c r="F152" s="103"/>
      <c r="G152" s="95"/>
      <c r="H152" s="95"/>
      <c r="I152" s="104" t="s">
        <v>172</v>
      </c>
      <c r="J152" s="104"/>
      <c r="K152" s="101"/>
      <c r="L152" s="95"/>
      <c r="M152" s="95"/>
      <c r="N152" s="318"/>
      <c r="Y152" s="58"/>
      <c r="Z152" s="58"/>
      <c r="AA152" s="58"/>
      <c r="AB152" s="58"/>
      <c r="AC152" s="58"/>
      <c r="AD152" s="58"/>
      <c r="AE152" s="58"/>
      <c r="AG152" s="58"/>
      <c r="AH152" s="58"/>
      <c r="AI152" s="58"/>
      <c r="AJ152" s="58"/>
      <c r="AK152" s="58"/>
      <c r="AL152" s="58"/>
      <c r="AM152" s="58"/>
      <c r="AN152" s="58"/>
      <c r="AO152" s="58"/>
      <c r="AP152" s="59"/>
      <c r="AQ152" s="59"/>
      <c r="AR152" s="59"/>
      <c r="AS152" s="59"/>
      <c r="AT152" s="59"/>
      <c r="AU152" s="59"/>
      <c r="AV152" s="59"/>
      <c r="AW152" s="59"/>
      <c r="AX152" s="59"/>
      <c r="AY152" s="59"/>
      <c r="AZ152" s="59"/>
      <c r="BA152" s="59"/>
      <c r="BB152" s="59"/>
      <c r="BC152" s="59"/>
      <c r="BD152" s="59"/>
      <c r="BE152" s="59"/>
      <c r="BF152" s="59"/>
      <c r="BG152" s="59"/>
      <c r="BH152" s="59"/>
      <c r="BI152" s="59"/>
      <c r="BJ152" s="59"/>
      <c r="BK152" s="59"/>
      <c r="BL152" s="59"/>
      <c r="BM152" s="59"/>
      <c r="BN152" s="59"/>
      <c r="BO152" s="59"/>
      <c r="BP152" s="59"/>
      <c r="BQ152" s="59"/>
      <c r="BR152" s="59"/>
      <c r="BS152" s="59"/>
      <c r="BT152" s="59"/>
      <c r="BU152" s="59"/>
      <c r="BV152" s="59"/>
      <c r="BW152" s="59"/>
      <c r="BX152" s="59"/>
      <c r="BY152" s="59"/>
      <c r="BZ152" s="59"/>
      <c r="CA152" s="59"/>
      <c r="CB152" s="59"/>
      <c r="CC152" s="59"/>
      <c r="CD152" s="59"/>
      <c r="CE152" s="59"/>
      <c r="CF152" s="59"/>
      <c r="CG152" s="59"/>
      <c r="CH152" s="59"/>
      <c r="CI152" s="59"/>
      <c r="CJ152" s="59"/>
      <c r="CK152" s="59"/>
    </row>
    <row r="153" spans="1:89" s="57" customFormat="1" ht="6" hidden="1" customHeight="1">
      <c r="A153" s="95"/>
      <c r="B153" s="102"/>
      <c r="C153" s="95"/>
      <c r="D153" s="95"/>
      <c r="E153" s="103"/>
      <c r="F153" s="103"/>
      <c r="G153" s="95"/>
      <c r="H153" s="95"/>
      <c r="I153" s="105"/>
      <c r="J153" s="105"/>
      <c r="K153" s="101"/>
      <c r="L153" s="95"/>
      <c r="M153" s="95"/>
      <c r="N153" s="318"/>
      <c r="Y153" s="58"/>
      <c r="Z153" s="58"/>
      <c r="AA153" s="58"/>
      <c r="AB153" s="58"/>
      <c r="AC153" s="58"/>
      <c r="AD153" s="58"/>
      <c r="AE153" s="58"/>
      <c r="AG153" s="58"/>
      <c r="AH153" s="58"/>
      <c r="AI153" s="58"/>
      <c r="AJ153" s="58"/>
      <c r="AK153" s="58"/>
      <c r="AL153" s="58"/>
      <c r="AM153" s="58"/>
      <c r="AN153" s="58"/>
      <c r="AO153" s="58"/>
      <c r="AP153" s="59"/>
      <c r="AQ153" s="59"/>
      <c r="AR153" s="59"/>
      <c r="AS153" s="59"/>
      <c r="AT153" s="59"/>
      <c r="AU153" s="59"/>
      <c r="AV153" s="59"/>
      <c r="AW153" s="59"/>
      <c r="AX153" s="59"/>
      <c r="AY153" s="59"/>
      <c r="AZ153" s="59"/>
      <c r="BA153" s="59"/>
      <c r="BB153" s="59"/>
      <c r="BC153" s="59"/>
      <c r="BD153" s="59"/>
      <c r="BE153" s="59"/>
      <c r="BF153" s="59"/>
      <c r="BG153" s="59"/>
      <c r="BH153" s="59"/>
      <c r="BI153" s="59"/>
      <c r="BJ153" s="59"/>
      <c r="BK153" s="59"/>
      <c r="BL153" s="59"/>
      <c r="BM153" s="59"/>
      <c r="BN153" s="59"/>
      <c r="BO153" s="59"/>
      <c r="BP153" s="59"/>
      <c r="BQ153" s="59"/>
      <c r="BR153" s="59"/>
      <c r="BS153" s="59"/>
      <c r="BT153" s="59"/>
      <c r="BU153" s="59"/>
      <c r="BV153" s="59"/>
      <c r="BW153" s="59"/>
      <c r="BX153" s="59"/>
      <c r="BY153" s="59"/>
      <c r="BZ153" s="59"/>
      <c r="CA153" s="59"/>
      <c r="CB153" s="59"/>
      <c r="CC153" s="59"/>
      <c r="CD153" s="59"/>
      <c r="CE153" s="59"/>
      <c r="CF153" s="59"/>
      <c r="CG153" s="59"/>
      <c r="CH153" s="59"/>
      <c r="CI153" s="59"/>
      <c r="CJ153" s="59"/>
      <c r="CK153" s="59"/>
    </row>
    <row r="154" spans="1:89" s="57" customFormat="1" ht="15.75" hidden="1">
      <c r="A154" s="95"/>
      <c r="B154" s="310" t="s">
        <v>173</v>
      </c>
      <c r="C154" s="106"/>
      <c r="D154" s="106"/>
      <c r="E154" s="311" t="s">
        <v>36</v>
      </c>
      <c r="F154" s="107"/>
      <c r="G154" s="106"/>
      <c r="H154" s="106"/>
      <c r="I154" s="312" t="s">
        <v>174</v>
      </c>
      <c r="J154" s="108"/>
      <c r="K154" s="101"/>
      <c r="L154" s="95"/>
      <c r="M154" s="95"/>
      <c r="N154" s="318"/>
      <c r="Y154" s="58"/>
      <c r="Z154" s="58"/>
      <c r="AA154" s="58"/>
      <c r="AB154" s="58"/>
      <c r="AC154" s="58"/>
      <c r="AD154" s="58"/>
      <c r="AE154" s="58"/>
      <c r="AG154" s="58"/>
      <c r="AH154" s="58"/>
      <c r="AI154" s="58"/>
      <c r="AJ154" s="58"/>
      <c r="AK154" s="58"/>
      <c r="AL154" s="58"/>
      <c r="AM154" s="58"/>
      <c r="AN154" s="58"/>
      <c r="AO154" s="58"/>
      <c r="AP154" s="59"/>
      <c r="AQ154" s="59"/>
      <c r="AR154" s="59"/>
      <c r="AS154" s="59"/>
      <c r="AT154" s="59"/>
      <c r="AU154" s="59"/>
      <c r="AV154" s="59"/>
      <c r="AW154" s="59"/>
      <c r="AX154" s="59"/>
      <c r="AY154" s="59"/>
      <c r="AZ154" s="59"/>
      <c r="BA154" s="59"/>
      <c r="BB154" s="59"/>
      <c r="BC154" s="59"/>
      <c r="BD154" s="59"/>
      <c r="BE154" s="59"/>
      <c r="BF154" s="59"/>
      <c r="BG154" s="59"/>
      <c r="BH154" s="59"/>
      <c r="BI154" s="59"/>
      <c r="BJ154" s="59"/>
      <c r="BK154" s="59"/>
      <c r="BL154" s="59"/>
      <c r="BM154" s="59"/>
      <c r="BN154" s="59"/>
      <c r="BO154" s="59"/>
      <c r="BP154" s="59"/>
      <c r="BQ154" s="59"/>
      <c r="BR154" s="59"/>
      <c r="BS154" s="59"/>
      <c r="BT154" s="59"/>
      <c r="BU154" s="59"/>
      <c r="BV154" s="59"/>
      <c r="BW154" s="59"/>
      <c r="BX154" s="59"/>
      <c r="BY154" s="59"/>
      <c r="BZ154" s="59"/>
      <c r="CA154" s="59"/>
      <c r="CB154" s="59"/>
      <c r="CC154" s="59"/>
      <c r="CD154" s="59"/>
      <c r="CE154" s="59"/>
      <c r="CF154" s="59"/>
      <c r="CG154" s="59"/>
      <c r="CH154" s="59"/>
      <c r="CI154" s="59"/>
      <c r="CJ154" s="59"/>
      <c r="CK154" s="59"/>
    </row>
    <row r="155" spans="1:89" s="57" customFormat="1" ht="8.25" hidden="1" customHeight="1">
      <c r="A155" s="95"/>
      <c r="B155" s="401"/>
      <c r="C155" s="402"/>
      <c r="D155" s="402"/>
      <c r="E155" s="402"/>
      <c r="F155" s="402"/>
      <c r="G155" s="402"/>
      <c r="H155" s="402"/>
      <c r="I155" s="402"/>
      <c r="J155" s="402"/>
      <c r="K155" s="402"/>
      <c r="L155" s="402"/>
      <c r="M155" s="402"/>
      <c r="N155" s="318"/>
      <c r="T155" s="58"/>
      <c r="U155" s="58"/>
      <c r="V155" s="58"/>
      <c r="W155" s="58"/>
      <c r="X155" s="58"/>
      <c r="Y155" s="58"/>
      <c r="Z155" s="58"/>
      <c r="AA155" s="58"/>
      <c r="AB155" s="58"/>
      <c r="AC155" s="58"/>
      <c r="AD155" s="58"/>
      <c r="AE155" s="58"/>
      <c r="AG155" s="58"/>
      <c r="AH155" s="58"/>
      <c r="AI155" s="58"/>
      <c r="AJ155" s="58"/>
      <c r="AK155" s="58"/>
      <c r="AL155" s="58"/>
      <c r="AM155" s="58"/>
      <c r="AN155" s="58"/>
      <c r="AO155" s="58"/>
      <c r="AP155" s="59"/>
      <c r="AQ155" s="59"/>
      <c r="AR155" s="59"/>
      <c r="AS155" s="59"/>
      <c r="AT155" s="59"/>
      <c r="AU155" s="59"/>
      <c r="AV155" s="59"/>
      <c r="AW155" s="59"/>
      <c r="AX155" s="59"/>
      <c r="AY155" s="59"/>
      <c r="AZ155" s="59"/>
      <c r="BA155" s="59"/>
      <c r="BB155" s="59"/>
      <c r="BC155" s="59"/>
      <c r="BD155" s="59"/>
      <c r="BE155" s="59"/>
      <c r="BF155" s="59"/>
      <c r="BG155" s="59"/>
      <c r="BH155" s="59"/>
      <c r="BI155" s="59"/>
      <c r="BJ155" s="59"/>
      <c r="BK155" s="59"/>
      <c r="BL155" s="59"/>
      <c r="BM155" s="59"/>
      <c r="BN155" s="59"/>
      <c r="BO155" s="59"/>
      <c r="BP155" s="59"/>
      <c r="BQ155" s="59"/>
      <c r="BR155" s="59"/>
      <c r="BS155" s="59"/>
      <c r="BT155" s="59"/>
      <c r="BU155" s="59"/>
      <c r="BV155" s="59"/>
      <c r="BW155" s="59"/>
      <c r="BX155" s="59"/>
      <c r="BY155" s="59"/>
      <c r="BZ155" s="59"/>
      <c r="CA155" s="59"/>
      <c r="CB155" s="59"/>
      <c r="CC155" s="59"/>
      <c r="CD155" s="59"/>
      <c r="CE155" s="59"/>
      <c r="CF155" s="59"/>
      <c r="CG155" s="59"/>
      <c r="CH155" s="59"/>
      <c r="CI155" s="59"/>
      <c r="CJ155" s="59"/>
      <c r="CK155" s="59"/>
    </row>
    <row r="156" spans="1:89" s="57" customFormat="1" ht="8.25" hidden="1" customHeight="1">
      <c r="A156" s="95"/>
      <c r="B156" s="95"/>
      <c r="C156" s="95"/>
      <c r="D156" s="95"/>
      <c r="E156" s="95"/>
      <c r="F156" s="95"/>
      <c r="G156" s="95"/>
      <c r="H156" s="95"/>
      <c r="I156" s="95"/>
      <c r="J156" s="95"/>
      <c r="K156" s="95"/>
      <c r="L156" s="95"/>
      <c r="M156" s="95"/>
      <c r="N156" s="95"/>
      <c r="T156" s="58"/>
      <c r="U156" s="58"/>
      <c r="V156" s="58"/>
      <c r="W156" s="58"/>
      <c r="X156" s="58"/>
      <c r="Y156" s="58"/>
      <c r="Z156" s="58"/>
      <c r="AA156" s="58"/>
      <c r="AB156" s="58"/>
      <c r="AC156" s="58"/>
      <c r="AD156" s="58"/>
      <c r="AE156" s="58"/>
      <c r="AG156" s="58"/>
      <c r="AH156" s="58"/>
      <c r="AI156" s="58"/>
      <c r="AJ156" s="58"/>
      <c r="AK156" s="58"/>
      <c r="AL156" s="58"/>
      <c r="AM156" s="58"/>
      <c r="AN156" s="58"/>
      <c r="AO156" s="58"/>
      <c r="AP156" s="59"/>
      <c r="AQ156" s="59"/>
      <c r="AR156" s="59"/>
      <c r="AS156" s="59"/>
      <c r="AT156" s="59"/>
      <c r="AU156" s="59"/>
      <c r="AV156" s="59"/>
      <c r="AW156" s="59"/>
      <c r="AX156" s="59"/>
      <c r="AY156" s="59"/>
      <c r="AZ156" s="59"/>
      <c r="BA156" s="59"/>
      <c r="BB156" s="59"/>
      <c r="BC156" s="59"/>
      <c r="BD156" s="59"/>
      <c r="BE156" s="59"/>
      <c r="BF156" s="59"/>
      <c r="BG156" s="59"/>
      <c r="BH156" s="59"/>
      <c r="BI156" s="59"/>
      <c r="BJ156" s="59"/>
      <c r="BK156" s="59"/>
      <c r="BL156" s="59"/>
      <c r="BM156" s="59"/>
      <c r="BN156" s="59"/>
      <c r="BO156" s="59"/>
      <c r="BP156" s="59"/>
      <c r="BQ156" s="59"/>
      <c r="BR156" s="59"/>
      <c r="BS156" s="59"/>
      <c r="BT156" s="59"/>
      <c r="BU156" s="59"/>
      <c r="BV156" s="59"/>
      <c r="BW156" s="59"/>
      <c r="BX156" s="59"/>
      <c r="BY156" s="59"/>
      <c r="BZ156" s="59"/>
      <c r="CA156" s="59"/>
      <c r="CB156" s="59"/>
      <c r="CC156" s="59"/>
      <c r="CD156" s="59"/>
      <c r="CE156" s="59"/>
      <c r="CF156" s="59"/>
      <c r="CG156" s="59"/>
      <c r="CH156" s="59"/>
      <c r="CI156" s="59"/>
      <c r="CJ156" s="59"/>
      <c r="CK156" s="59"/>
    </row>
    <row r="157" spans="1:89" s="57" customFormat="1" ht="8.25" hidden="1" customHeight="1">
      <c r="A157" s="95"/>
      <c r="B157" s="95"/>
      <c r="C157" s="95"/>
      <c r="D157" s="95"/>
      <c r="E157" s="95"/>
      <c r="F157" s="95"/>
      <c r="G157" s="95"/>
      <c r="H157" s="95"/>
      <c r="I157" s="95"/>
      <c r="J157" s="95"/>
      <c r="K157" s="95"/>
      <c r="L157" s="95"/>
      <c r="M157" s="95"/>
      <c r="N157" s="95"/>
      <c r="T157" s="58"/>
      <c r="U157" s="58"/>
      <c r="V157" s="58"/>
      <c r="W157" s="58"/>
      <c r="X157" s="58"/>
      <c r="Y157" s="58"/>
      <c r="Z157" s="58"/>
      <c r="AA157" s="58"/>
      <c r="AB157" s="58"/>
      <c r="AC157" s="58"/>
      <c r="AD157" s="58"/>
      <c r="AE157" s="58"/>
      <c r="AG157" s="58"/>
      <c r="AH157" s="58"/>
      <c r="AI157" s="58"/>
      <c r="AJ157" s="58"/>
      <c r="AK157" s="58"/>
      <c r="AL157" s="58"/>
      <c r="AM157" s="58"/>
      <c r="AN157" s="58"/>
      <c r="AO157" s="58"/>
      <c r="AP157" s="59"/>
      <c r="AQ157" s="59"/>
      <c r="AR157" s="59"/>
      <c r="AS157" s="59"/>
      <c r="AT157" s="59"/>
      <c r="AU157" s="59"/>
      <c r="AV157" s="59"/>
      <c r="AW157" s="59"/>
      <c r="AX157" s="59"/>
      <c r="AY157" s="59"/>
      <c r="AZ157" s="59"/>
      <c r="BA157" s="59"/>
      <c r="BB157" s="59"/>
      <c r="BC157" s="59"/>
      <c r="BD157" s="59"/>
      <c r="BE157" s="59"/>
      <c r="BF157" s="59"/>
      <c r="BG157" s="59"/>
      <c r="BH157" s="59"/>
      <c r="BI157" s="59"/>
      <c r="BJ157" s="59"/>
      <c r="BK157" s="59"/>
      <c r="BL157" s="59"/>
      <c r="BM157" s="59"/>
      <c r="BN157" s="59"/>
      <c r="BO157" s="59"/>
      <c r="BP157" s="59"/>
      <c r="BQ157" s="59"/>
      <c r="BR157" s="59"/>
      <c r="BS157" s="59"/>
      <c r="BT157" s="59"/>
      <c r="BU157" s="59"/>
      <c r="BV157" s="59"/>
      <c r="BW157" s="59"/>
      <c r="BX157" s="59"/>
      <c r="BY157" s="59"/>
      <c r="BZ157" s="59"/>
      <c r="CA157" s="59"/>
      <c r="CB157" s="59"/>
      <c r="CC157" s="59"/>
      <c r="CD157" s="59"/>
      <c r="CE157" s="59"/>
      <c r="CF157" s="59"/>
      <c r="CG157" s="59"/>
      <c r="CH157" s="59"/>
      <c r="CI157" s="59"/>
      <c r="CJ157" s="59"/>
      <c r="CK157" s="59"/>
    </row>
    <row r="158" spans="1:89" s="57" customFormat="1" ht="8.25" hidden="1" customHeight="1">
      <c r="A158" s="95"/>
      <c r="B158" s="95"/>
      <c r="C158" s="95"/>
      <c r="D158" s="95"/>
      <c r="E158" s="95"/>
      <c r="F158" s="95"/>
      <c r="G158" s="95"/>
      <c r="H158" s="95"/>
      <c r="I158" s="95"/>
      <c r="J158" s="95"/>
      <c r="K158" s="95"/>
      <c r="L158" s="95"/>
      <c r="M158" s="95"/>
      <c r="N158" s="95"/>
      <c r="T158" s="58"/>
      <c r="U158" s="58"/>
      <c r="V158" s="58"/>
      <c r="W158" s="58"/>
      <c r="X158" s="58"/>
      <c r="Y158" s="58"/>
      <c r="Z158" s="58"/>
      <c r="AA158" s="58"/>
      <c r="AB158" s="58"/>
      <c r="AC158" s="58"/>
      <c r="AD158" s="58"/>
      <c r="AE158" s="58"/>
      <c r="AG158" s="58"/>
      <c r="AH158" s="58"/>
      <c r="AI158" s="58"/>
      <c r="AJ158" s="58"/>
      <c r="AK158" s="58"/>
      <c r="AL158" s="58"/>
      <c r="AM158" s="58"/>
      <c r="AN158" s="58"/>
      <c r="AO158" s="58"/>
      <c r="AP158" s="59"/>
      <c r="AQ158" s="59"/>
      <c r="AR158" s="59"/>
      <c r="AS158" s="59"/>
      <c r="AT158" s="59"/>
      <c r="AU158" s="59"/>
      <c r="AV158" s="59"/>
      <c r="AW158" s="59"/>
      <c r="AX158" s="59"/>
      <c r="AY158" s="59"/>
      <c r="AZ158" s="59"/>
      <c r="BA158" s="59"/>
      <c r="BB158" s="59"/>
      <c r="BC158" s="59"/>
      <c r="BD158" s="59"/>
      <c r="BE158" s="59"/>
      <c r="BF158" s="59"/>
      <c r="BG158" s="59"/>
      <c r="BH158" s="59"/>
      <c r="BI158" s="59"/>
      <c r="BJ158" s="59"/>
      <c r="BK158" s="59"/>
      <c r="BL158" s="59"/>
      <c r="BM158" s="59"/>
      <c r="BN158" s="59"/>
      <c r="BO158" s="59"/>
      <c r="BP158" s="59"/>
      <c r="BQ158" s="59"/>
      <c r="BR158" s="59"/>
      <c r="BS158" s="59"/>
      <c r="BT158" s="59"/>
      <c r="BU158" s="59"/>
      <c r="BV158" s="59"/>
      <c r="BW158" s="59"/>
      <c r="BX158" s="59"/>
      <c r="BY158" s="59"/>
      <c r="BZ158" s="59"/>
      <c r="CA158" s="59"/>
      <c r="CB158" s="59"/>
      <c r="CC158" s="59"/>
      <c r="CD158" s="59"/>
      <c r="CE158" s="59"/>
      <c r="CF158" s="59"/>
      <c r="CG158" s="59"/>
      <c r="CH158" s="59"/>
      <c r="CI158" s="59"/>
      <c r="CJ158" s="59"/>
      <c r="CK158" s="59"/>
    </row>
    <row r="159" spans="1:89" s="57" customFormat="1" ht="8.25" hidden="1" customHeight="1">
      <c r="A159" s="95"/>
      <c r="B159" s="95"/>
      <c r="C159" s="95"/>
      <c r="D159" s="95"/>
      <c r="E159" s="95"/>
      <c r="F159" s="95"/>
      <c r="G159" s="95"/>
      <c r="H159" s="95"/>
      <c r="I159" s="95"/>
      <c r="J159" s="95"/>
      <c r="K159" s="95"/>
      <c r="L159" s="95"/>
      <c r="M159" s="95"/>
      <c r="N159" s="95"/>
      <c r="T159" s="58"/>
      <c r="U159" s="58"/>
      <c r="V159" s="58"/>
      <c r="W159" s="58"/>
      <c r="X159" s="58"/>
      <c r="Y159" s="58"/>
      <c r="Z159" s="58"/>
      <c r="AA159" s="58"/>
      <c r="AB159" s="58"/>
      <c r="AC159" s="58"/>
      <c r="AD159" s="58"/>
      <c r="AE159" s="58"/>
      <c r="AG159" s="58"/>
      <c r="AH159" s="58"/>
      <c r="AI159" s="58"/>
      <c r="AJ159" s="58"/>
      <c r="AK159" s="58"/>
      <c r="AL159" s="58"/>
      <c r="AM159" s="58"/>
      <c r="AN159" s="58"/>
      <c r="AO159" s="58"/>
      <c r="AP159" s="59"/>
      <c r="AQ159" s="59"/>
      <c r="AR159" s="59"/>
      <c r="AS159" s="59"/>
      <c r="AT159" s="59"/>
      <c r="AU159" s="59"/>
      <c r="AV159" s="59"/>
      <c r="AW159" s="59"/>
      <c r="AX159" s="59"/>
      <c r="AY159" s="59"/>
      <c r="AZ159" s="59"/>
      <c r="BA159" s="59"/>
      <c r="BB159" s="59"/>
      <c r="BC159" s="59"/>
      <c r="BD159" s="59"/>
      <c r="BE159" s="59"/>
      <c r="BF159" s="59"/>
      <c r="BG159" s="59"/>
      <c r="BH159" s="59"/>
      <c r="BI159" s="59"/>
      <c r="BJ159" s="59"/>
      <c r="BK159" s="59"/>
      <c r="BL159" s="59"/>
      <c r="BM159" s="59"/>
      <c r="BN159" s="59"/>
      <c r="BO159" s="59"/>
      <c r="BP159" s="59"/>
      <c r="BQ159" s="59"/>
      <c r="BR159" s="59"/>
      <c r="BS159" s="59"/>
      <c r="BT159" s="59"/>
      <c r="BU159" s="59"/>
      <c r="BV159" s="59"/>
      <c r="BW159" s="59"/>
      <c r="BX159" s="59"/>
      <c r="BY159" s="59"/>
      <c r="BZ159" s="59"/>
      <c r="CA159" s="59"/>
      <c r="CB159" s="59"/>
      <c r="CC159" s="59"/>
      <c r="CD159" s="59"/>
      <c r="CE159" s="59"/>
      <c r="CF159" s="59"/>
      <c r="CG159" s="59"/>
      <c r="CH159" s="59"/>
      <c r="CI159" s="59"/>
      <c r="CJ159" s="59"/>
      <c r="CK159" s="59"/>
    </row>
    <row r="160" spans="1:89" s="57" customFormat="1" ht="8.25" hidden="1" customHeight="1">
      <c r="A160" s="95"/>
      <c r="B160" s="95"/>
      <c r="C160" s="95"/>
      <c r="D160" s="95"/>
      <c r="E160" s="95"/>
      <c r="F160" s="95"/>
      <c r="G160" s="95"/>
      <c r="H160" s="95"/>
      <c r="I160" s="95"/>
      <c r="J160" s="95"/>
      <c r="K160" s="95"/>
      <c r="L160" s="95"/>
      <c r="M160" s="95"/>
      <c r="N160" s="95"/>
      <c r="T160" s="58"/>
      <c r="U160" s="58"/>
      <c r="V160" s="58"/>
      <c r="W160" s="58"/>
      <c r="X160" s="58"/>
      <c r="Y160" s="58"/>
      <c r="Z160" s="58"/>
      <c r="AA160" s="58"/>
      <c r="AB160" s="58"/>
      <c r="AC160" s="58"/>
      <c r="AD160" s="58"/>
      <c r="AE160" s="58"/>
      <c r="AG160" s="58"/>
      <c r="AH160" s="58"/>
      <c r="AI160" s="58"/>
      <c r="AJ160" s="58"/>
      <c r="AK160" s="58"/>
      <c r="AL160" s="58"/>
      <c r="AM160" s="58"/>
      <c r="AN160" s="58"/>
      <c r="AO160" s="58"/>
      <c r="AP160" s="59"/>
      <c r="AQ160" s="59"/>
      <c r="AR160" s="59"/>
      <c r="AS160" s="59"/>
      <c r="AT160" s="59"/>
      <c r="AU160" s="59"/>
      <c r="AV160" s="59"/>
      <c r="AW160" s="59"/>
      <c r="AX160" s="59"/>
      <c r="AY160" s="59"/>
      <c r="AZ160" s="59"/>
      <c r="BA160" s="59"/>
      <c r="BB160" s="59"/>
      <c r="BC160" s="59"/>
      <c r="BD160" s="59"/>
      <c r="BE160" s="59"/>
      <c r="BF160" s="59"/>
      <c r="BG160" s="59"/>
      <c r="BH160" s="59"/>
      <c r="BI160" s="59"/>
      <c r="BJ160" s="59"/>
      <c r="BK160" s="59"/>
      <c r="BL160" s="59"/>
      <c r="BM160" s="59"/>
      <c r="BN160" s="59"/>
      <c r="BO160" s="59"/>
      <c r="BP160" s="59"/>
      <c r="BQ160" s="59"/>
      <c r="BR160" s="59"/>
      <c r="BS160" s="59"/>
      <c r="BT160" s="59"/>
      <c r="BU160" s="59"/>
      <c r="BV160" s="59"/>
      <c r="BW160" s="59"/>
      <c r="BX160" s="59"/>
      <c r="BY160" s="59"/>
      <c r="BZ160" s="59"/>
      <c r="CA160" s="59"/>
      <c r="CB160" s="59"/>
      <c r="CC160" s="59"/>
      <c r="CD160" s="59"/>
      <c r="CE160" s="59"/>
      <c r="CF160" s="59"/>
      <c r="CG160" s="59"/>
      <c r="CH160" s="59"/>
      <c r="CI160" s="59"/>
      <c r="CJ160" s="59"/>
      <c r="CK160" s="59"/>
    </row>
    <row r="161" spans="1:89" s="57" customFormat="1" ht="7.5" hidden="1" customHeight="1">
      <c r="A161" s="95"/>
      <c r="B161" s="153"/>
      <c r="C161" s="317"/>
      <c r="D161" s="317"/>
      <c r="E161" s="317"/>
      <c r="F161" s="317"/>
      <c r="G161" s="317"/>
      <c r="H161" s="317"/>
      <c r="I161" s="317"/>
      <c r="J161" s="317"/>
      <c r="K161" s="317"/>
      <c r="L161" s="317"/>
      <c r="M161" s="317"/>
      <c r="N161" s="318"/>
      <c r="T161" s="58"/>
      <c r="U161" s="58"/>
      <c r="V161" s="58"/>
      <c r="W161" s="58"/>
      <c r="X161" s="58"/>
      <c r="Y161" s="58"/>
      <c r="Z161" s="58"/>
      <c r="AA161" s="58"/>
      <c r="AB161" s="58"/>
      <c r="AC161" s="58"/>
      <c r="AD161" s="58"/>
      <c r="AE161" s="58"/>
      <c r="AG161" s="58"/>
      <c r="AH161" s="58"/>
      <c r="AI161" s="58"/>
      <c r="AJ161" s="58"/>
      <c r="AK161" s="58"/>
      <c r="AL161" s="58"/>
      <c r="AM161" s="58"/>
      <c r="AN161" s="58"/>
      <c r="AO161" s="58"/>
      <c r="AP161" s="59"/>
      <c r="AQ161" s="59"/>
      <c r="AR161" s="59"/>
      <c r="AS161" s="59"/>
      <c r="AT161" s="59"/>
      <c r="AU161" s="59"/>
      <c r="AV161" s="59"/>
      <c r="AW161" s="59"/>
      <c r="AX161" s="59"/>
      <c r="AY161" s="59"/>
      <c r="AZ161" s="59"/>
      <c r="BA161" s="59"/>
      <c r="BB161" s="59"/>
      <c r="BC161" s="59"/>
      <c r="BD161" s="59"/>
      <c r="BE161" s="59"/>
      <c r="BF161" s="59"/>
      <c r="BG161" s="59"/>
      <c r="BH161" s="59"/>
      <c r="BI161" s="59"/>
      <c r="BJ161" s="59"/>
      <c r="BK161" s="59"/>
      <c r="BL161" s="59"/>
      <c r="BM161" s="59"/>
      <c r="BN161" s="59"/>
      <c r="BO161" s="59"/>
      <c r="BP161" s="59"/>
      <c r="BQ161" s="59"/>
      <c r="BR161" s="59"/>
      <c r="BS161" s="59"/>
      <c r="BT161" s="59"/>
      <c r="BU161" s="59"/>
      <c r="BV161" s="59"/>
      <c r="BW161" s="59"/>
      <c r="BX161" s="59"/>
      <c r="BY161" s="59"/>
      <c r="BZ161" s="59"/>
      <c r="CA161" s="59"/>
      <c r="CB161" s="59"/>
      <c r="CC161" s="59"/>
      <c r="CD161" s="59"/>
      <c r="CE161" s="59"/>
      <c r="CF161" s="59"/>
      <c r="CG161" s="59"/>
      <c r="CH161" s="59"/>
      <c r="CI161" s="59"/>
      <c r="CJ161" s="59"/>
      <c r="CK161" s="59"/>
    </row>
    <row r="162" spans="1:89" s="57" customFormat="1" ht="16.5" hidden="1" customHeight="1">
      <c r="A162" s="95"/>
      <c r="B162" s="319" t="s">
        <v>175</v>
      </c>
      <c r="C162" s="99"/>
      <c r="D162" s="99"/>
      <c r="E162" s="99"/>
      <c r="F162" s="99"/>
      <c r="G162" s="99"/>
      <c r="H162" s="95"/>
      <c r="I162" s="95"/>
      <c r="J162" s="95"/>
      <c r="K162" s="95"/>
      <c r="L162" s="95"/>
      <c r="M162" s="95"/>
      <c r="N162" s="318"/>
      <c r="T162" s="58"/>
      <c r="U162" s="58"/>
      <c r="V162" s="58"/>
      <c r="W162" s="58"/>
      <c r="X162" s="58"/>
      <c r="Y162" s="58"/>
      <c r="Z162" s="58"/>
      <c r="AA162" s="58"/>
      <c r="AB162" s="58"/>
      <c r="AC162" s="58"/>
      <c r="AD162" s="58"/>
      <c r="AE162" s="58"/>
      <c r="AG162" s="58"/>
      <c r="AH162" s="58"/>
      <c r="AI162" s="58"/>
      <c r="AJ162" s="58"/>
      <c r="AK162" s="58"/>
      <c r="AL162" s="58"/>
      <c r="AM162" s="58"/>
      <c r="AN162" s="58"/>
      <c r="AO162" s="58"/>
      <c r="AP162" s="59"/>
      <c r="AQ162" s="59"/>
      <c r="AR162" s="59"/>
      <c r="AS162" s="59"/>
      <c r="AT162" s="59"/>
      <c r="AU162" s="59"/>
      <c r="AV162" s="59"/>
      <c r="AW162" s="59"/>
      <c r="AX162" s="59"/>
      <c r="AY162" s="59"/>
      <c r="AZ162" s="59"/>
      <c r="BA162" s="59"/>
      <c r="BB162" s="59"/>
      <c r="BC162" s="59"/>
      <c r="BD162" s="59"/>
      <c r="BE162" s="59"/>
      <c r="BF162" s="59"/>
      <c r="BG162" s="59"/>
      <c r="BH162" s="59"/>
      <c r="BI162" s="59"/>
      <c r="BJ162" s="59"/>
      <c r="BK162" s="59"/>
      <c r="BL162" s="59"/>
      <c r="BM162" s="59"/>
      <c r="BN162" s="59"/>
      <c r="BO162" s="59"/>
      <c r="BP162" s="59"/>
      <c r="BQ162" s="59"/>
      <c r="BR162" s="59"/>
      <c r="BS162" s="59"/>
      <c r="BT162" s="59"/>
      <c r="BU162" s="59"/>
      <c r="BV162" s="59"/>
      <c r="BW162" s="59"/>
      <c r="BX162" s="59"/>
      <c r="BY162" s="59"/>
      <c r="BZ162" s="59"/>
      <c r="CA162" s="59"/>
      <c r="CB162" s="59"/>
      <c r="CC162" s="59"/>
      <c r="CD162" s="59"/>
      <c r="CE162" s="59"/>
      <c r="CF162" s="59"/>
      <c r="CG162" s="59"/>
      <c r="CH162" s="59"/>
      <c r="CI162" s="59"/>
      <c r="CJ162" s="59"/>
      <c r="CK162" s="59"/>
    </row>
    <row r="163" spans="1:89" s="57" customFormat="1" ht="16.5" hidden="1" customHeight="1">
      <c r="A163" s="95"/>
      <c r="B163" s="319"/>
      <c r="C163" s="99"/>
      <c r="D163" s="99"/>
      <c r="E163" s="99"/>
      <c r="F163" s="99"/>
      <c r="G163" s="99"/>
      <c r="H163" s="95"/>
      <c r="I163" s="95"/>
      <c r="J163" s="95"/>
      <c r="K163" s="95"/>
      <c r="L163" s="95"/>
      <c r="M163" s="95"/>
      <c r="N163" s="318"/>
      <c r="T163" s="58"/>
      <c r="U163" s="58"/>
      <c r="V163" s="58"/>
      <c r="W163" s="58"/>
      <c r="X163" s="58"/>
      <c r="Y163" s="58"/>
      <c r="Z163" s="58"/>
      <c r="AA163" s="58"/>
      <c r="AB163" s="58"/>
      <c r="AC163" s="58"/>
      <c r="AD163" s="58"/>
      <c r="AE163" s="58"/>
      <c r="AG163" s="58"/>
      <c r="AH163" s="58"/>
      <c r="AI163" s="58"/>
      <c r="AJ163" s="58"/>
      <c r="AK163" s="58"/>
      <c r="AL163" s="58"/>
      <c r="AM163" s="58"/>
      <c r="AN163" s="58"/>
      <c r="AO163" s="58"/>
      <c r="AP163" s="59"/>
      <c r="AQ163" s="59"/>
      <c r="AR163" s="59"/>
      <c r="AS163" s="59"/>
      <c r="AT163" s="59"/>
      <c r="AU163" s="59"/>
      <c r="AV163" s="59"/>
      <c r="AW163" s="59"/>
      <c r="AX163" s="59"/>
      <c r="AY163" s="59"/>
      <c r="AZ163" s="59"/>
      <c r="BA163" s="59"/>
      <c r="BB163" s="59"/>
      <c r="BC163" s="59"/>
      <c r="BD163" s="59"/>
      <c r="BE163" s="59"/>
      <c r="BF163" s="59"/>
      <c r="BG163" s="59"/>
      <c r="BH163" s="59"/>
      <c r="BI163" s="59"/>
      <c r="BJ163" s="59"/>
      <c r="BK163" s="59"/>
      <c r="BL163" s="59"/>
      <c r="BM163" s="59"/>
      <c r="BN163" s="59"/>
      <c r="BO163" s="59"/>
      <c r="BP163" s="59"/>
      <c r="BQ163" s="59"/>
      <c r="BR163" s="59"/>
      <c r="BS163" s="59"/>
      <c r="BT163" s="59"/>
      <c r="BU163" s="59"/>
      <c r="BV163" s="59"/>
      <c r="BW163" s="59"/>
      <c r="BX163" s="59"/>
      <c r="BY163" s="59"/>
      <c r="BZ163" s="59"/>
      <c r="CA163" s="59"/>
      <c r="CB163" s="59"/>
      <c r="CC163" s="59"/>
      <c r="CD163" s="59"/>
      <c r="CE163" s="59"/>
      <c r="CF163" s="59"/>
      <c r="CG163" s="59"/>
      <c r="CH163" s="59"/>
      <c r="CI163" s="59"/>
      <c r="CJ163" s="59"/>
      <c r="CK163" s="59"/>
    </row>
    <row r="164" spans="1:89" s="57" customFormat="1" ht="16.5" hidden="1" customHeight="1">
      <c r="A164" s="95"/>
      <c r="B164" s="318"/>
      <c r="C164" s="320" t="s">
        <v>22</v>
      </c>
      <c r="D164" s="95"/>
      <c r="E164" s="321" t="s">
        <v>27</v>
      </c>
      <c r="F164" s="321"/>
      <c r="G164" s="321" t="s">
        <v>32</v>
      </c>
      <c r="H164" s="95"/>
      <c r="I164" s="321" t="s">
        <v>36</v>
      </c>
      <c r="J164" s="95"/>
      <c r="K164" s="320" t="s">
        <v>11</v>
      </c>
      <c r="L164" s="320" t="s">
        <v>12</v>
      </c>
      <c r="M164" s="320" t="s">
        <v>17</v>
      </c>
      <c r="N164" s="352"/>
      <c r="T164" s="58"/>
      <c r="U164" s="58"/>
      <c r="V164" s="58"/>
      <c r="W164" s="58"/>
      <c r="X164" s="58"/>
      <c r="Y164" s="58"/>
      <c r="Z164" s="58"/>
      <c r="AA164" s="58"/>
      <c r="AB164" s="58"/>
      <c r="AC164" s="58"/>
      <c r="AD164" s="58"/>
      <c r="AE164" s="58"/>
      <c r="AG164" s="58"/>
      <c r="AH164" s="58"/>
      <c r="AI164" s="58"/>
      <c r="AJ164" s="58"/>
      <c r="AK164" s="58"/>
      <c r="AL164" s="58"/>
      <c r="AM164" s="58"/>
      <c r="AN164" s="58"/>
      <c r="AO164" s="58"/>
      <c r="AP164" s="59"/>
      <c r="AQ164" s="59"/>
      <c r="AR164" s="59"/>
      <c r="AS164" s="59"/>
      <c r="AT164" s="59"/>
      <c r="AU164" s="59"/>
      <c r="AV164" s="59"/>
      <c r="AW164" s="59"/>
      <c r="AX164" s="59"/>
      <c r="AY164" s="59"/>
      <c r="AZ164" s="59"/>
      <c r="BA164" s="59"/>
      <c r="BB164" s="59"/>
      <c r="BC164" s="59"/>
      <c r="BD164" s="59"/>
      <c r="BE164" s="59"/>
      <c r="BF164" s="59"/>
      <c r="BG164" s="59"/>
      <c r="BH164" s="59"/>
      <c r="BI164" s="59"/>
      <c r="BJ164" s="59"/>
      <c r="BK164" s="59"/>
      <c r="BL164" s="59"/>
      <c r="BM164" s="59"/>
      <c r="BN164" s="59"/>
      <c r="BO164" s="59"/>
      <c r="BP164" s="59"/>
      <c r="BQ164" s="59"/>
      <c r="BR164" s="59"/>
      <c r="BS164" s="59"/>
      <c r="BT164" s="59"/>
      <c r="BU164" s="59"/>
      <c r="BV164" s="59"/>
      <c r="BW164" s="59"/>
      <c r="BX164" s="59"/>
      <c r="BY164" s="59"/>
      <c r="BZ164" s="59"/>
      <c r="CA164" s="59"/>
      <c r="CB164" s="59"/>
      <c r="CC164" s="59"/>
      <c r="CD164" s="59"/>
      <c r="CE164" s="59"/>
      <c r="CF164" s="59"/>
      <c r="CG164" s="59"/>
      <c r="CH164" s="59"/>
      <c r="CI164" s="59"/>
      <c r="CJ164" s="59"/>
      <c r="CK164" s="59"/>
    </row>
    <row r="165" spans="1:89" s="57" customFormat="1" ht="16.5" hidden="1" customHeight="1">
      <c r="A165" s="95"/>
      <c r="B165" s="318"/>
      <c r="C165" s="99" t="s">
        <v>176</v>
      </c>
      <c r="D165" s="95"/>
      <c r="E165" s="101"/>
      <c r="F165" s="101"/>
      <c r="G165" s="101"/>
      <c r="H165" s="95"/>
      <c r="I165" s="314"/>
      <c r="J165" s="95"/>
      <c r="K165" s="100"/>
      <c r="L165" s="100"/>
      <c r="M165" s="100"/>
      <c r="N165" s="353"/>
      <c r="T165" s="58"/>
      <c r="U165" s="58"/>
      <c r="V165" s="58"/>
      <c r="W165" s="58"/>
      <c r="X165" s="58"/>
      <c r="Y165" s="58"/>
      <c r="Z165" s="58"/>
      <c r="AA165" s="58"/>
      <c r="AB165" s="58"/>
      <c r="AC165" s="58"/>
      <c r="AD165" s="58"/>
      <c r="AE165" s="58"/>
      <c r="AG165" s="58"/>
      <c r="AH165" s="58"/>
      <c r="AI165" s="58"/>
      <c r="AJ165" s="58"/>
      <c r="AK165" s="58"/>
      <c r="AL165" s="58"/>
      <c r="AM165" s="58"/>
      <c r="AN165" s="58"/>
      <c r="AO165" s="58"/>
      <c r="AP165" s="59"/>
      <c r="AQ165" s="59"/>
      <c r="AR165" s="59"/>
      <c r="AS165" s="59"/>
      <c r="AT165" s="59"/>
      <c r="AU165" s="59"/>
      <c r="AV165" s="59"/>
      <c r="AW165" s="59"/>
      <c r="AX165" s="59"/>
      <c r="AY165" s="59"/>
      <c r="AZ165" s="59"/>
      <c r="BA165" s="59"/>
      <c r="BB165" s="59"/>
      <c r="BC165" s="59"/>
      <c r="BD165" s="59"/>
      <c r="BE165" s="59"/>
      <c r="BF165" s="59"/>
      <c r="BG165" s="59"/>
      <c r="BH165" s="59"/>
      <c r="BI165" s="59"/>
      <c r="BJ165" s="59"/>
      <c r="BK165" s="59"/>
      <c r="BL165" s="59"/>
      <c r="BM165" s="59"/>
      <c r="BN165" s="59"/>
      <c r="BO165" s="59"/>
      <c r="BP165" s="59"/>
      <c r="BQ165" s="59"/>
      <c r="BR165" s="59"/>
      <c r="BS165" s="59"/>
      <c r="BT165" s="59"/>
      <c r="BU165" s="59"/>
      <c r="BV165" s="59"/>
      <c r="BW165" s="59"/>
      <c r="BX165" s="59"/>
      <c r="BY165" s="59"/>
      <c r="BZ165" s="59"/>
      <c r="CA165" s="59"/>
      <c r="CB165" s="59"/>
      <c r="CC165" s="59"/>
      <c r="CD165" s="59"/>
      <c r="CE165" s="59"/>
      <c r="CF165" s="59"/>
      <c r="CG165" s="59"/>
      <c r="CH165" s="59"/>
      <c r="CI165" s="59"/>
      <c r="CJ165" s="59"/>
      <c r="CK165" s="59"/>
    </row>
    <row r="166" spans="1:89" s="57" customFormat="1" ht="16.5" hidden="1" customHeight="1">
      <c r="A166" s="95"/>
      <c r="B166" s="318"/>
      <c r="C166" s="95">
        <v>12</v>
      </c>
      <c r="D166" s="95"/>
      <c r="E166" s="150"/>
      <c r="F166" s="150"/>
      <c r="G166" s="150"/>
      <c r="H166" s="150"/>
      <c r="I166" s="314">
        <v>12</v>
      </c>
      <c r="J166" s="95"/>
      <c r="K166" s="100"/>
      <c r="L166" s="100"/>
      <c r="M166" s="100"/>
      <c r="N166" s="353"/>
      <c r="T166" s="58"/>
      <c r="U166" s="58"/>
      <c r="V166" s="58"/>
      <c r="W166" s="58"/>
      <c r="X166" s="58"/>
      <c r="Y166" s="58"/>
      <c r="Z166" s="58"/>
      <c r="AA166" s="58"/>
      <c r="AB166" s="58"/>
      <c r="AC166" s="58"/>
      <c r="AD166" s="58"/>
      <c r="AE166" s="58"/>
      <c r="AG166" s="58"/>
      <c r="AH166" s="58"/>
      <c r="AI166" s="58"/>
      <c r="AJ166" s="58"/>
      <c r="AK166" s="58"/>
      <c r="AL166" s="58"/>
      <c r="AM166" s="58"/>
      <c r="AN166" s="58"/>
      <c r="AO166" s="58"/>
      <c r="AP166" s="59"/>
      <c r="AQ166" s="59"/>
      <c r="AR166" s="59"/>
      <c r="AS166" s="59"/>
      <c r="AT166" s="59"/>
      <c r="AU166" s="59"/>
      <c r="AV166" s="59"/>
      <c r="AW166" s="59"/>
      <c r="AX166" s="59"/>
      <c r="AY166" s="59"/>
      <c r="AZ166" s="59"/>
      <c r="BA166" s="59"/>
      <c r="BB166" s="59"/>
      <c r="BC166" s="59"/>
      <c r="BD166" s="59"/>
      <c r="BE166" s="59"/>
      <c r="BF166" s="59"/>
      <c r="BG166" s="59"/>
      <c r="BH166" s="59"/>
      <c r="BI166" s="59"/>
      <c r="BJ166" s="59"/>
      <c r="BK166" s="59"/>
      <c r="BL166" s="59"/>
      <c r="BM166" s="59"/>
      <c r="BN166" s="59"/>
      <c r="BO166" s="59"/>
      <c r="BP166" s="59"/>
      <c r="BQ166" s="59"/>
      <c r="BR166" s="59"/>
      <c r="BS166" s="59"/>
      <c r="BT166" s="59"/>
      <c r="BU166" s="59"/>
      <c r="BV166" s="59"/>
      <c r="BW166" s="59"/>
      <c r="BX166" s="59"/>
      <c r="BY166" s="59"/>
      <c r="BZ166" s="59"/>
      <c r="CA166" s="59"/>
      <c r="CB166" s="59"/>
      <c r="CC166" s="59"/>
      <c r="CD166" s="59"/>
      <c r="CE166" s="59"/>
      <c r="CF166" s="59"/>
      <c r="CG166" s="59"/>
      <c r="CH166" s="59"/>
      <c r="CI166" s="59"/>
      <c r="CJ166" s="59"/>
      <c r="CK166" s="59"/>
    </row>
    <row r="167" spans="1:89" s="57" customFormat="1" ht="16.5" hidden="1" customHeight="1">
      <c r="A167" s="95"/>
      <c r="B167" s="318"/>
      <c r="C167" s="95">
        <v>14</v>
      </c>
      <c r="D167" s="95"/>
      <c r="E167" s="314">
        <v>14</v>
      </c>
      <c r="F167" s="314"/>
      <c r="G167" s="314"/>
      <c r="H167" s="150"/>
      <c r="I167" s="314">
        <v>14</v>
      </c>
      <c r="J167" s="95"/>
      <c r="K167" s="100">
        <v>14</v>
      </c>
      <c r="L167" s="100"/>
      <c r="M167" s="100"/>
      <c r="N167" s="353"/>
      <c r="T167" s="58"/>
      <c r="U167" s="58"/>
      <c r="V167" s="58"/>
      <c r="W167" s="58"/>
      <c r="X167" s="58"/>
      <c r="Y167" s="58"/>
      <c r="Z167" s="58"/>
      <c r="AA167" s="58"/>
      <c r="AB167" s="58"/>
      <c r="AC167" s="58"/>
      <c r="AD167" s="58"/>
      <c r="AE167" s="58"/>
      <c r="AG167" s="58"/>
      <c r="AH167" s="58"/>
      <c r="AI167" s="58"/>
      <c r="AJ167" s="58"/>
      <c r="AK167" s="58"/>
      <c r="AL167" s="58"/>
      <c r="AM167" s="58"/>
      <c r="AN167" s="58"/>
      <c r="AO167" s="58"/>
      <c r="AP167" s="59"/>
      <c r="AQ167" s="59"/>
      <c r="AR167" s="59"/>
      <c r="AS167" s="59"/>
      <c r="AT167" s="59"/>
      <c r="AU167" s="59"/>
      <c r="AV167" s="59"/>
      <c r="AW167" s="59"/>
      <c r="AX167" s="59"/>
      <c r="AY167" s="59"/>
      <c r="AZ167" s="59"/>
      <c r="BA167" s="59"/>
      <c r="BB167" s="59"/>
      <c r="BC167" s="59"/>
      <c r="BD167" s="59"/>
      <c r="BE167" s="59"/>
      <c r="BF167" s="59"/>
      <c r="BG167" s="59"/>
      <c r="BH167" s="59"/>
      <c r="BI167" s="59"/>
      <c r="BJ167" s="59"/>
      <c r="BK167" s="59"/>
      <c r="BL167" s="59"/>
      <c r="BM167" s="59"/>
      <c r="BN167" s="59"/>
      <c r="BO167" s="59"/>
      <c r="BP167" s="59"/>
      <c r="BQ167" s="59"/>
      <c r="BR167" s="59"/>
      <c r="BS167" s="59"/>
      <c r="BT167" s="59"/>
      <c r="BU167" s="59"/>
      <c r="BV167" s="59"/>
      <c r="BW167" s="59"/>
      <c r="BX167" s="59"/>
      <c r="BY167" s="59"/>
      <c r="BZ167" s="59"/>
      <c r="CA167" s="59"/>
      <c r="CB167" s="59"/>
      <c r="CC167" s="59"/>
      <c r="CD167" s="59"/>
      <c r="CE167" s="59"/>
      <c r="CF167" s="59"/>
      <c r="CG167" s="59"/>
      <c r="CH167" s="59"/>
      <c r="CI167" s="59"/>
      <c r="CJ167" s="59"/>
      <c r="CK167" s="59"/>
    </row>
    <row r="168" spans="1:89" s="57" customFormat="1" ht="16.5" hidden="1" customHeight="1">
      <c r="A168" s="95"/>
      <c r="B168" s="318"/>
      <c r="C168" s="95">
        <v>16</v>
      </c>
      <c r="D168" s="95"/>
      <c r="E168" s="314">
        <v>16</v>
      </c>
      <c r="F168" s="314"/>
      <c r="G168" s="314"/>
      <c r="H168" s="150"/>
      <c r="I168" s="314">
        <v>16</v>
      </c>
      <c r="J168" s="95"/>
      <c r="K168" s="100"/>
      <c r="L168" s="100">
        <v>16</v>
      </c>
      <c r="M168" s="100">
        <v>16</v>
      </c>
      <c r="N168" s="353"/>
      <c r="T168" s="58"/>
      <c r="U168" s="58"/>
      <c r="V168" s="58"/>
      <c r="W168" s="58"/>
      <c r="X168" s="58"/>
      <c r="Y168" s="58"/>
      <c r="Z168" s="58"/>
      <c r="AA168" s="58"/>
      <c r="AB168" s="58"/>
      <c r="AC168" s="58"/>
      <c r="AD168" s="58"/>
      <c r="AE168" s="58"/>
      <c r="AG168" s="58"/>
      <c r="AH168" s="58"/>
      <c r="AI168" s="58"/>
      <c r="AJ168" s="58"/>
      <c r="AK168" s="58"/>
      <c r="AL168" s="58"/>
      <c r="AM168" s="58"/>
      <c r="AN168" s="58"/>
      <c r="AO168" s="58"/>
      <c r="AP168" s="59"/>
      <c r="AQ168" s="59"/>
      <c r="AR168" s="59"/>
      <c r="AS168" s="59"/>
      <c r="AT168" s="59"/>
      <c r="AU168" s="59"/>
      <c r="AV168" s="59"/>
      <c r="AW168" s="59"/>
      <c r="AX168" s="59"/>
      <c r="AY168" s="59"/>
      <c r="AZ168" s="59"/>
      <c r="BA168" s="59"/>
      <c r="BB168" s="59"/>
      <c r="BC168" s="59"/>
      <c r="BD168" s="59"/>
      <c r="BE168" s="59"/>
      <c r="BF168" s="59"/>
      <c r="BG168" s="59"/>
      <c r="BH168" s="59"/>
      <c r="BI168" s="59"/>
      <c r="BJ168" s="59"/>
      <c r="BK168" s="59"/>
      <c r="BL168" s="59"/>
      <c r="BM168" s="59"/>
      <c r="BN168" s="59"/>
      <c r="BO168" s="59"/>
      <c r="BP168" s="59"/>
      <c r="BQ168" s="59"/>
      <c r="BR168" s="59"/>
      <c r="BS168" s="59"/>
      <c r="BT168" s="59"/>
      <c r="BU168" s="59"/>
      <c r="BV168" s="59"/>
      <c r="BW168" s="59"/>
      <c r="BX168" s="59"/>
      <c r="BY168" s="59"/>
      <c r="BZ168" s="59"/>
      <c r="CA168" s="59"/>
      <c r="CB168" s="59"/>
      <c r="CC168" s="59"/>
      <c r="CD168" s="59"/>
      <c r="CE168" s="59"/>
      <c r="CF168" s="59"/>
      <c r="CG168" s="59"/>
      <c r="CH168" s="59"/>
      <c r="CI168" s="59"/>
      <c r="CJ168" s="59"/>
      <c r="CK168" s="59"/>
    </row>
    <row r="169" spans="1:89" s="57" customFormat="1" ht="16.5" hidden="1" customHeight="1">
      <c r="A169" s="95"/>
      <c r="B169" s="318"/>
      <c r="C169" s="95">
        <v>18</v>
      </c>
      <c r="D169" s="95"/>
      <c r="E169" s="314"/>
      <c r="F169" s="314"/>
      <c r="G169" s="314"/>
      <c r="H169" s="150"/>
      <c r="I169" s="314"/>
      <c r="J169" s="95"/>
      <c r="K169" s="100">
        <v>18</v>
      </c>
      <c r="L169" s="100">
        <v>18</v>
      </c>
      <c r="M169" s="100"/>
      <c r="N169" s="353"/>
      <c r="T169" s="58"/>
      <c r="U169" s="58"/>
      <c r="V169" s="58"/>
      <c r="W169" s="58"/>
      <c r="X169" s="58"/>
      <c r="Y169" s="58"/>
      <c r="Z169" s="58"/>
      <c r="AA169" s="58"/>
      <c r="AB169" s="58"/>
      <c r="AC169" s="58"/>
      <c r="AD169" s="58"/>
      <c r="AE169" s="58"/>
      <c r="AG169" s="58"/>
      <c r="AH169" s="58"/>
      <c r="AI169" s="58"/>
      <c r="AJ169" s="58"/>
      <c r="AK169" s="58"/>
      <c r="AL169" s="58"/>
      <c r="AM169" s="58"/>
      <c r="AN169" s="58"/>
      <c r="AO169" s="58"/>
      <c r="AP169" s="59"/>
      <c r="AQ169" s="59"/>
      <c r="AR169" s="59"/>
      <c r="AS169" s="59"/>
      <c r="AT169" s="59"/>
      <c r="AU169" s="59"/>
      <c r="AV169" s="59"/>
      <c r="AW169" s="59"/>
      <c r="AX169" s="59"/>
      <c r="AY169" s="59"/>
      <c r="AZ169" s="59"/>
      <c r="BA169" s="59"/>
      <c r="BB169" s="59"/>
      <c r="BC169" s="59"/>
      <c r="BD169" s="59"/>
      <c r="BE169" s="59"/>
      <c r="BF169" s="59"/>
      <c r="BG169" s="59"/>
      <c r="BH169" s="59"/>
      <c r="BI169" s="59"/>
      <c r="BJ169" s="59"/>
      <c r="BK169" s="59"/>
      <c r="BL169" s="59"/>
      <c r="BM169" s="59"/>
      <c r="BN169" s="59"/>
      <c r="BO169" s="59"/>
      <c r="BP169" s="59"/>
      <c r="BQ169" s="59"/>
      <c r="BR169" s="59"/>
      <c r="BS169" s="59"/>
      <c r="BT169" s="59"/>
      <c r="BU169" s="59"/>
      <c r="BV169" s="59"/>
      <c r="BW169" s="59"/>
      <c r="BX169" s="59"/>
      <c r="BY169" s="59"/>
      <c r="BZ169" s="59"/>
      <c r="CA169" s="59"/>
      <c r="CB169" s="59"/>
      <c r="CC169" s="59"/>
      <c r="CD169" s="59"/>
      <c r="CE169" s="59"/>
      <c r="CF169" s="59"/>
      <c r="CG169" s="59"/>
      <c r="CH169" s="59"/>
      <c r="CI169" s="59"/>
      <c r="CJ169" s="59"/>
      <c r="CK169" s="59"/>
    </row>
    <row r="170" spans="1:89" s="57" customFormat="1" ht="16.5" hidden="1" customHeight="1">
      <c r="A170" s="95"/>
      <c r="B170" s="318"/>
      <c r="C170" s="95">
        <v>20</v>
      </c>
      <c r="D170" s="95"/>
      <c r="E170" s="314">
        <v>20</v>
      </c>
      <c r="F170" s="314"/>
      <c r="G170" s="314"/>
      <c r="H170" s="150"/>
      <c r="I170" s="314">
        <v>20</v>
      </c>
      <c r="J170" s="95"/>
      <c r="K170" s="100">
        <v>20</v>
      </c>
      <c r="L170" s="100">
        <v>20</v>
      </c>
      <c r="M170" s="100">
        <v>20</v>
      </c>
      <c r="N170" s="353"/>
      <c r="T170" s="58"/>
      <c r="U170" s="58"/>
      <c r="V170" s="58"/>
      <c r="W170" s="58"/>
      <c r="X170" s="58"/>
      <c r="Y170" s="58"/>
      <c r="Z170" s="58"/>
      <c r="AA170" s="58"/>
      <c r="AB170" s="58"/>
      <c r="AC170" s="58"/>
      <c r="AD170" s="58"/>
      <c r="AE170" s="58"/>
      <c r="AG170" s="58"/>
      <c r="AH170" s="58"/>
      <c r="AI170" s="58"/>
      <c r="AJ170" s="58"/>
      <c r="AK170" s="58"/>
      <c r="AL170" s="58"/>
      <c r="AM170" s="58"/>
      <c r="AN170" s="58"/>
      <c r="AO170" s="58"/>
      <c r="AP170" s="59"/>
      <c r="AQ170" s="59"/>
      <c r="AR170" s="59"/>
      <c r="AS170" s="59"/>
      <c r="AT170" s="59"/>
      <c r="AU170" s="59"/>
      <c r="AV170" s="59"/>
      <c r="AW170" s="59"/>
      <c r="AX170" s="59"/>
      <c r="AY170" s="59"/>
      <c r="AZ170" s="59"/>
      <c r="BA170" s="59"/>
      <c r="BB170" s="59"/>
      <c r="BC170" s="59"/>
      <c r="BD170" s="59"/>
      <c r="BE170" s="59"/>
      <c r="BF170" s="59"/>
      <c r="BG170" s="59"/>
      <c r="BH170" s="59"/>
      <c r="BI170" s="59"/>
      <c r="BJ170" s="59"/>
      <c r="BK170" s="59"/>
      <c r="BL170" s="59"/>
      <c r="BM170" s="59"/>
      <c r="BN170" s="59"/>
      <c r="BO170" s="59"/>
      <c r="BP170" s="59"/>
      <c r="BQ170" s="59"/>
      <c r="BR170" s="59"/>
      <c r="BS170" s="59"/>
      <c r="BT170" s="59"/>
      <c r="BU170" s="59"/>
      <c r="BV170" s="59"/>
      <c r="BW170" s="59"/>
      <c r="BX170" s="59"/>
      <c r="BY170" s="59"/>
      <c r="BZ170" s="59"/>
      <c r="CA170" s="59"/>
      <c r="CB170" s="59"/>
      <c r="CC170" s="59"/>
      <c r="CD170" s="59"/>
      <c r="CE170" s="59"/>
      <c r="CF170" s="59"/>
      <c r="CG170" s="59"/>
      <c r="CH170" s="59"/>
      <c r="CI170" s="59"/>
      <c r="CJ170" s="59"/>
      <c r="CK170" s="59"/>
    </row>
    <row r="171" spans="1:89" s="57" customFormat="1" ht="16.5" hidden="1" customHeight="1">
      <c r="A171" s="95"/>
      <c r="B171" s="318"/>
      <c r="C171" s="95">
        <v>22</v>
      </c>
      <c r="D171" s="95"/>
      <c r="E171" s="314">
        <v>22</v>
      </c>
      <c r="F171" s="314"/>
      <c r="G171" s="314"/>
      <c r="H171" s="150"/>
      <c r="I171" s="314"/>
      <c r="J171" s="95"/>
      <c r="K171" s="100"/>
      <c r="L171" s="100">
        <v>22</v>
      </c>
      <c r="M171" s="100"/>
      <c r="N171" s="353"/>
      <c r="T171" s="58"/>
      <c r="U171" s="58"/>
      <c r="V171" s="58"/>
      <c r="W171" s="58"/>
      <c r="X171" s="58"/>
      <c r="Y171" s="58"/>
      <c r="Z171" s="58"/>
      <c r="AA171" s="58"/>
      <c r="AB171" s="58"/>
      <c r="AC171" s="58"/>
      <c r="AD171" s="58"/>
      <c r="AE171" s="58"/>
      <c r="AG171" s="58"/>
      <c r="AH171" s="58"/>
      <c r="AI171" s="58"/>
      <c r="AJ171" s="58"/>
      <c r="AK171" s="58"/>
      <c r="AL171" s="58"/>
      <c r="AM171" s="58"/>
      <c r="AN171" s="58"/>
      <c r="AO171" s="58"/>
      <c r="AP171" s="59"/>
      <c r="AQ171" s="59"/>
      <c r="AR171" s="59"/>
      <c r="AS171" s="59"/>
      <c r="AT171" s="59"/>
      <c r="AU171" s="59"/>
      <c r="AV171" s="59"/>
      <c r="AW171" s="59"/>
      <c r="AX171" s="59"/>
      <c r="AY171" s="59"/>
      <c r="AZ171" s="59"/>
      <c r="BA171" s="59"/>
      <c r="BB171" s="59"/>
      <c r="BC171" s="59"/>
      <c r="BD171" s="59"/>
      <c r="BE171" s="59"/>
      <c r="BF171" s="59"/>
      <c r="BG171" s="59"/>
      <c r="BH171" s="59"/>
      <c r="BI171" s="59"/>
      <c r="BJ171" s="59"/>
      <c r="BK171" s="59"/>
      <c r="BL171" s="59"/>
      <c r="BM171" s="59"/>
      <c r="BN171" s="59"/>
      <c r="BO171" s="59"/>
      <c r="BP171" s="59"/>
      <c r="BQ171" s="59"/>
      <c r="BR171" s="59"/>
      <c r="BS171" s="59"/>
      <c r="BT171" s="59"/>
      <c r="BU171" s="59"/>
      <c r="BV171" s="59"/>
      <c r="BW171" s="59"/>
      <c r="BX171" s="59"/>
      <c r="BY171" s="59"/>
      <c r="BZ171" s="59"/>
      <c r="CA171" s="59"/>
      <c r="CB171" s="59"/>
      <c r="CC171" s="59"/>
      <c r="CD171" s="59"/>
      <c r="CE171" s="59"/>
      <c r="CF171" s="59"/>
      <c r="CG171" s="59"/>
      <c r="CH171" s="59"/>
      <c r="CI171" s="59"/>
      <c r="CJ171" s="59"/>
      <c r="CK171" s="59"/>
    </row>
    <row r="172" spans="1:89" s="57" customFormat="1" ht="16.5" hidden="1" customHeight="1">
      <c r="A172" s="95"/>
      <c r="B172" s="318"/>
      <c r="C172" s="95">
        <v>26</v>
      </c>
      <c r="D172" s="95"/>
      <c r="E172" s="314">
        <v>26</v>
      </c>
      <c r="F172" s="314"/>
      <c r="G172" s="314">
        <v>26</v>
      </c>
      <c r="H172" s="150"/>
      <c r="I172" s="315">
        <v>25</v>
      </c>
      <c r="J172" s="95"/>
      <c r="K172" s="100">
        <v>26</v>
      </c>
      <c r="L172" s="100">
        <v>26</v>
      </c>
      <c r="M172" s="100">
        <v>26</v>
      </c>
      <c r="N172" s="353"/>
      <c r="T172" s="58"/>
      <c r="U172" s="58"/>
      <c r="V172" s="58"/>
      <c r="W172" s="58"/>
      <c r="X172" s="58"/>
      <c r="Y172" s="58"/>
      <c r="Z172" s="58"/>
      <c r="AA172" s="58"/>
      <c r="AB172" s="58"/>
      <c r="AC172" s="58"/>
      <c r="AD172" s="58"/>
      <c r="AE172" s="58"/>
      <c r="AG172" s="58"/>
      <c r="AH172" s="58"/>
      <c r="AI172" s="58"/>
      <c r="AJ172" s="58"/>
      <c r="AK172" s="58"/>
      <c r="AL172" s="58"/>
      <c r="AM172" s="58"/>
      <c r="AN172" s="58"/>
      <c r="AO172" s="58"/>
      <c r="AP172" s="59"/>
      <c r="AQ172" s="59"/>
      <c r="AR172" s="59"/>
      <c r="AS172" s="59"/>
      <c r="AT172" s="59"/>
      <c r="AU172" s="59"/>
      <c r="AV172" s="59"/>
      <c r="AW172" s="59"/>
      <c r="AX172" s="59"/>
      <c r="AY172" s="59"/>
      <c r="AZ172" s="59"/>
      <c r="BA172" s="59"/>
      <c r="BB172" s="59"/>
      <c r="BC172" s="59"/>
      <c r="BD172" s="59"/>
      <c r="BE172" s="59"/>
      <c r="BF172" s="59"/>
      <c r="BG172" s="59"/>
      <c r="BH172" s="59"/>
      <c r="BI172" s="59"/>
      <c r="BJ172" s="59"/>
      <c r="BK172" s="59"/>
      <c r="BL172" s="59"/>
      <c r="BM172" s="59"/>
      <c r="BN172" s="59"/>
      <c r="BO172" s="59"/>
      <c r="BP172" s="59"/>
      <c r="BQ172" s="59"/>
      <c r="BR172" s="59"/>
      <c r="BS172" s="59"/>
      <c r="BT172" s="59"/>
      <c r="BU172" s="59"/>
      <c r="BV172" s="59"/>
      <c r="BW172" s="59"/>
      <c r="BX172" s="59"/>
      <c r="BY172" s="59"/>
      <c r="BZ172" s="59"/>
      <c r="CA172" s="59"/>
      <c r="CB172" s="59"/>
      <c r="CC172" s="59"/>
      <c r="CD172" s="59"/>
      <c r="CE172" s="59"/>
      <c r="CF172" s="59"/>
      <c r="CG172" s="59"/>
      <c r="CH172" s="59"/>
      <c r="CI172" s="59"/>
      <c r="CJ172" s="59"/>
      <c r="CK172" s="59"/>
    </row>
    <row r="173" spans="1:89" s="57" customFormat="1" ht="16.5" hidden="1" customHeight="1">
      <c r="A173" s="95"/>
      <c r="B173" s="318"/>
      <c r="C173" s="95">
        <v>30</v>
      </c>
      <c r="D173" s="95"/>
      <c r="E173" s="314">
        <v>30</v>
      </c>
      <c r="F173" s="314"/>
      <c r="G173" s="314">
        <v>30</v>
      </c>
      <c r="H173" s="150"/>
      <c r="I173" s="316"/>
      <c r="J173" s="95"/>
      <c r="K173" s="100">
        <v>30</v>
      </c>
      <c r="L173" s="100">
        <v>30</v>
      </c>
      <c r="M173" s="100">
        <v>30</v>
      </c>
      <c r="N173" s="353"/>
      <c r="T173" s="58"/>
      <c r="U173" s="58"/>
      <c r="V173" s="58"/>
      <c r="W173" s="58"/>
      <c r="X173" s="58"/>
      <c r="Y173" s="58"/>
      <c r="Z173" s="58"/>
      <c r="AA173" s="58"/>
      <c r="AB173" s="58"/>
      <c r="AC173" s="58"/>
      <c r="AD173" s="58"/>
      <c r="AE173" s="58"/>
      <c r="AG173" s="58"/>
      <c r="AH173" s="58"/>
      <c r="AI173" s="58"/>
      <c r="AJ173" s="58"/>
      <c r="AK173" s="58"/>
      <c r="AL173" s="58"/>
      <c r="AM173" s="58"/>
      <c r="AN173" s="58"/>
      <c r="AO173" s="58"/>
      <c r="AP173" s="59"/>
      <c r="AQ173" s="59"/>
      <c r="AR173" s="59"/>
      <c r="AS173" s="59"/>
      <c r="AT173" s="59"/>
      <c r="AU173" s="59"/>
      <c r="AV173" s="59"/>
      <c r="AW173" s="59"/>
      <c r="AX173" s="59"/>
      <c r="AY173" s="59"/>
      <c r="AZ173" s="59"/>
      <c r="BA173" s="59"/>
      <c r="BB173" s="59"/>
      <c r="BC173" s="59"/>
      <c r="BD173" s="59"/>
      <c r="BE173" s="59"/>
      <c r="BF173" s="59"/>
      <c r="BG173" s="59"/>
      <c r="BH173" s="59"/>
      <c r="BI173" s="59"/>
      <c r="BJ173" s="59"/>
      <c r="BK173" s="59"/>
      <c r="BL173" s="59"/>
      <c r="BM173" s="59"/>
      <c r="BN173" s="59"/>
      <c r="BO173" s="59"/>
      <c r="BP173" s="59"/>
      <c r="BQ173" s="59"/>
      <c r="BR173" s="59"/>
      <c r="BS173" s="59"/>
      <c r="BT173" s="59"/>
      <c r="BU173" s="59"/>
      <c r="BV173" s="59"/>
      <c r="BW173" s="59"/>
      <c r="BX173" s="59"/>
      <c r="BY173" s="59"/>
      <c r="BZ173" s="59"/>
      <c r="CA173" s="59"/>
      <c r="CB173" s="59"/>
      <c r="CC173" s="59"/>
      <c r="CD173" s="59"/>
      <c r="CE173" s="59"/>
      <c r="CF173" s="59"/>
      <c r="CG173" s="59"/>
      <c r="CH173" s="59"/>
      <c r="CI173" s="59"/>
      <c r="CJ173" s="59"/>
      <c r="CK173" s="59"/>
    </row>
    <row r="174" spans="1:89" s="57" customFormat="1" ht="16.5" hidden="1" customHeight="1">
      <c r="A174" s="95"/>
      <c r="B174" s="318"/>
      <c r="C174" s="95">
        <v>34</v>
      </c>
      <c r="D174" s="95"/>
      <c r="E174" s="314">
        <v>34</v>
      </c>
      <c r="F174" s="314"/>
      <c r="G174" s="314">
        <v>34</v>
      </c>
      <c r="H174" s="150"/>
      <c r="I174" s="315">
        <v>32</v>
      </c>
      <c r="J174" s="95"/>
      <c r="K174" s="100">
        <v>34</v>
      </c>
      <c r="L174" s="100">
        <v>34</v>
      </c>
      <c r="M174" s="100"/>
      <c r="N174" s="353"/>
      <c r="T174" s="58"/>
      <c r="U174" s="58"/>
      <c r="V174" s="58"/>
      <c r="W174" s="58"/>
      <c r="X174" s="58"/>
      <c r="Y174" s="58"/>
      <c r="Z174" s="58"/>
      <c r="AA174" s="58"/>
      <c r="AB174" s="58"/>
      <c r="AC174" s="58"/>
      <c r="AD174" s="58"/>
      <c r="AE174" s="58"/>
      <c r="AG174" s="58"/>
      <c r="AH174" s="58"/>
      <c r="AI174" s="58"/>
      <c r="AJ174" s="58"/>
      <c r="AK174" s="58"/>
      <c r="AL174" s="58"/>
      <c r="AM174" s="58"/>
      <c r="AN174" s="58"/>
      <c r="AO174" s="58"/>
      <c r="AP174" s="59"/>
      <c r="AQ174" s="59"/>
      <c r="AR174" s="59"/>
      <c r="AS174" s="59"/>
      <c r="AT174" s="59"/>
      <c r="AU174" s="59"/>
      <c r="AV174" s="59"/>
      <c r="AW174" s="59"/>
      <c r="AX174" s="59"/>
      <c r="AY174" s="59"/>
      <c r="AZ174" s="59"/>
      <c r="BA174" s="59"/>
      <c r="BB174" s="59"/>
      <c r="BC174" s="59"/>
      <c r="BD174" s="59"/>
      <c r="BE174" s="59"/>
      <c r="BF174" s="59"/>
      <c r="BG174" s="59"/>
      <c r="BH174" s="59"/>
      <c r="BI174" s="59"/>
      <c r="BJ174" s="59"/>
      <c r="BK174" s="59"/>
      <c r="BL174" s="59"/>
      <c r="BM174" s="59"/>
      <c r="BN174" s="59"/>
      <c r="BO174" s="59"/>
      <c r="BP174" s="59"/>
      <c r="BQ174" s="59"/>
      <c r="BR174" s="59"/>
      <c r="BS174" s="59"/>
      <c r="BT174" s="59"/>
      <c r="BU174" s="59"/>
      <c r="BV174" s="59"/>
      <c r="BW174" s="59"/>
      <c r="BX174" s="59"/>
      <c r="BY174" s="59"/>
      <c r="BZ174" s="59"/>
      <c r="CA174" s="59"/>
      <c r="CB174" s="59"/>
      <c r="CC174" s="59"/>
      <c r="CD174" s="59"/>
      <c r="CE174" s="59"/>
      <c r="CF174" s="59"/>
      <c r="CG174" s="59"/>
      <c r="CH174" s="59"/>
      <c r="CI174" s="59"/>
      <c r="CJ174" s="59"/>
      <c r="CK174" s="59"/>
    </row>
    <row r="175" spans="1:89" s="57" customFormat="1" ht="16.5" hidden="1" customHeight="1">
      <c r="A175" s="95"/>
      <c r="B175" s="318"/>
      <c r="C175" s="95">
        <v>40</v>
      </c>
      <c r="D175" s="95"/>
      <c r="E175" s="314">
        <v>40</v>
      </c>
      <c r="F175" s="314"/>
      <c r="G175" s="314">
        <v>40</v>
      </c>
      <c r="H175" s="150"/>
      <c r="I175" s="315">
        <v>40</v>
      </c>
      <c r="J175" s="95"/>
      <c r="K175" s="100">
        <v>40</v>
      </c>
      <c r="L175" s="100">
        <v>40</v>
      </c>
      <c r="M175" s="100">
        <v>40</v>
      </c>
      <c r="N175" s="353"/>
      <c r="T175" s="58"/>
      <c r="U175" s="58"/>
      <c r="V175" s="58"/>
      <c r="W175" s="58"/>
      <c r="X175" s="58"/>
      <c r="Y175" s="58"/>
      <c r="Z175" s="58"/>
      <c r="AA175" s="58"/>
      <c r="AB175" s="58"/>
      <c r="AC175" s="58"/>
      <c r="AD175" s="58"/>
      <c r="AE175" s="58"/>
      <c r="AG175" s="58"/>
      <c r="AH175" s="58"/>
      <c r="AI175" s="58"/>
      <c r="AJ175" s="58"/>
      <c r="AK175" s="58"/>
      <c r="AL175" s="58"/>
      <c r="AM175" s="58"/>
      <c r="AN175" s="58"/>
      <c r="AO175" s="58"/>
      <c r="AP175" s="59"/>
      <c r="AQ175" s="59"/>
      <c r="AR175" s="59"/>
      <c r="AS175" s="59"/>
      <c r="AT175" s="59"/>
      <c r="AU175" s="59"/>
      <c r="AV175" s="59"/>
      <c r="AW175" s="59"/>
      <c r="AX175" s="59"/>
      <c r="AY175" s="59"/>
      <c r="AZ175" s="59"/>
      <c r="BA175" s="59"/>
      <c r="BB175" s="59"/>
      <c r="BC175" s="59"/>
      <c r="BD175" s="59"/>
      <c r="BE175" s="59"/>
      <c r="BF175" s="59"/>
      <c r="BG175" s="59"/>
      <c r="BH175" s="59"/>
      <c r="BI175" s="59"/>
      <c r="BJ175" s="59"/>
      <c r="BK175" s="59"/>
      <c r="BL175" s="59"/>
      <c r="BM175" s="59"/>
      <c r="BN175" s="59"/>
      <c r="BO175" s="59"/>
      <c r="BP175" s="59"/>
      <c r="BQ175" s="59"/>
      <c r="BR175" s="59"/>
      <c r="BS175" s="59"/>
      <c r="BT175" s="59"/>
      <c r="BU175" s="59"/>
      <c r="BV175" s="59"/>
      <c r="BW175" s="59"/>
      <c r="BX175" s="59"/>
      <c r="BY175" s="59"/>
      <c r="BZ175" s="59"/>
      <c r="CA175" s="59"/>
      <c r="CB175" s="59"/>
      <c r="CC175" s="59"/>
      <c r="CD175" s="59"/>
      <c r="CE175" s="59"/>
      <c r="CF175" s="59"/>
      <c r="CG175" s="59"/>
      <c r="CH175" s="59"/>
      <c r="CI175" s="59"/>
      <c r="CJ175" s="59"/>
      <c r="CK175" s="59"/>
    </row>
    <row r="176" spans="1:89" s="57" customFormat="1" ht="16.5" hidden="1" customHeight="1">
      <c r="A176" s="95"/>
      <c r="B176" s="318"/>
      <c r="C176" s="151"/>
      <c r="D176" s="95"/>
      <c r="E176" s="150"/>
      <c r="F176" s="150"/>
      <c r="G176" s="95"/>
      <c r="H176" s="152"/>
      <c r="I176" s="95"/>
      <c r="J176" s="150"/>
      <c r="K176" s="150"/>
      <c r="L176" s="314"/>
      <c r="M176" s="95"/>
      <c r="N176" s="318"/>
      <c r="T176" s="58"/>
      <c r="U176" s="58"/>
      <c r="V176" s="58"/>
      <c r="W176" s="58"/>
      <c r="X176" s="58"/>
      <c r="Y176" s="58"/>
      <c r="Z176" s="58"/>
      <c r="AA176" s="58"/>
      <c r="AB176" s="58"/>
      <c r="AC176" s="58"/>
      <c r="AD176" s="58"/>
      <c r="AE176" s="58"/>
      <c r="AG176" s="58"/>
      <c r="AH176" s="58"/>
      <c r="AI176" s="58"/>
      <c r="AJ176" s="58"/>
      <c r="AK176" s="58"/>
      <c r="AL176" s="58"/>
      <c r="AM176" s="58"/>
      <c r="AN176" s="58"/>
      <c r="AO176" s="58"/>
      <c r="AP176" s="59"/>
      <c r="AQ176" s="59"/>
      <c r="AR176" s="59"/>
      <c r="AS176" s="59"/>
      <c r="AT176" s="59"/>
      <c r="AU176" s="59"/>
      <c r="AV176" s="59"/>
      <c r="AW176" s="59"/>
      <c r="AX176" s="59"/>
      <c r="AY176" s="59"/>
      <c r="AZ176" s="59"/>
      <c r="BA176" s="59"/>
      <c r="BB176" s="59"/>
      <c r="BC176" s="59"/>
      <c r="BD176" s="59"/>
      <c r="BE176" s="59"/>
      <c r="BF176" s="59"/>
      <c r="BG176" s="59"/>
      <c r="BH176" s="59"/>
      <c r="BI176" s="59"/>
      <c r="BJ176" s="59"/>
      <c r="BK176" s="59"/>
      <c r="BL176" s="59"/>
      <c r="BM176" s="59"/>
      <c r="BN176" s="59"/>
      <c r="BO176" s="59"/>
      <c r="BP176" s="59"/>
      <c r="BQ176" s="59"/>
      <c r="BR176" s="59"/>
      <c r="BS176" s="59"/>
      <c r="BT176" s="59"/>
      <c r="BU176" s="59"/>
      <c r="BV176" s="59"/>
      <c r="BW176" s="59"/>
      <c r="BX176" s="59"/>
      <c r="BY176" s="59"/>
      <c r="BZ176" s="59"/>
      <c r="CA176" s="59"/>
      <c r="CB176" s="59"/>
      <c r="CC176" s="59"/>
      <c r="CD176" s="59"/>
      <c r="CE176" s="59"/>
      <c r="CF176" s="59"/>
      <c r="CG176" s="59"/>
      <c r="CH176" s="59"/>
      <c r="CI176" s="59"/>
      <c r="CJ176" s="59"/>
      <c r="CK176" s="59"/>
    </row>
    <row r="177" spans="1:89" s="57" customFormat="1" ht="8.25" hidden="1" customHeight="1">
      <c r="A177" s="95"/>
      <c r="B177" s="318"/>
      <c r="C177" s="101"/>
      <c r="D177" s="101"/>
      <c r="E177" s="101"/>
      <c r="F177" s="101"/>
      <c r="G177" s="101"/>
      <c r="H177" s="95"/>
      <c r="I177" s="95"/>
      <c r="J177" s="95"/>
      <c r="K177" s="95"/>
      <c r="L177" s="314"/>
      <c r="M177" s="95"/>
      <c r="N177" s="318"/>
      <c r="T177" s="58"/>
      <c r="U177" s="58"/>
      <c r="V177" s="58"/>
      <c r="W177" s="58"/>
      <c r="X177" s="58"/>
      <c r="Y177" s="58"/>
      <c r="Z177" s="58"/>
      <c r="AA177" s="58"/>
      <c r="AB177" s="58"/>
      <c r="AC177" s="58"/>
      <c r="AD177" s="58"/>
      <c r="AE177" s="58"/>
      <c r="AG177" s="58"/>
      <c r="AH177" s="58"/>
      <c r="AI177" s="58"/>
      <c r="AJ177" s="58"/>
      <c r="AK177" s="58"/>
      <c r="AL177" s="58"/>
      <c r="AM177" s="58"/>
      <c r="AN177" s="58"/>
      <c r="AO177" s="58"/>
      <c r="AP177" s="59"/>
      <c r="AQ177" s="59"/>
      <c r="AR177" s="59"/>
      <c r="AS177" s="59"/>
      <c r="AT177" s="59"/>
      <c r="AU177" s="59"/>
      <c r="AV177" s="59"/>
      <c r="AW177" s="59"/>
      <c r="AX177" s="59"/>
      <c r="AY177" s="59"/>
      <c r="AZ177" s="59"/>
      <c r="BA177" s="59"/>
      <c r="BB177" s="59"/>
      <c r="BC177" s="59"/>
      <c r="BD177" s="59"/>
      <c r="BE177" s="59"/>
      <c r="BF177" s="59"/>
      <c r="BG177" s="59"/>
      <c r="BH177" s="59"/>
      <c r="BI177" s="59"/>
      <c r="BJ177" s="59"/>
      <c r="BK177" s="59"/>
      <c r="BL177" s="59"/>
      <c r="BM177" s="59"/>
      <c r="BN177" s="59"/>
      <c r="BO177" s="59"/>
      <c r="BP177" s="59"/>
      <c r="BQ177" s="59"/>
      <c r="BR177" s="59"/>
      <c r="BS177" s="59"/>
      <c r="BT177" s="59"/>
      <c r="BU177" s="59"/>
      <c r="BV177" s="59"/>
      <c r="BW177" s="59"/>
      <c r="BX177" s="59"/>
      <c r="BY177" s="59"/>
      <c r="BZ177" s="59"/>
      <c r="CA177" s="59"/>
      <c r="CB177" s="59"/>
      <c r="CC177" s="59"/>
      <c r="CD177" s="59"/>
      <c r="CE177" s="59"/>
      <c r="CF177" s="59"/>
      <c r="CG177" s="59"/>
      <c r="CH177" s="59"/>
      <c r="CI177" s="59"/>
      <c r="CJ177" s="59"/>
      <c r="CK177" s="59"/>
    </row>
    <row r="178" spans="1:89" s="57" customFormat="1" ht="16.5" hidden="1" customHeight="1">
      <c r="A178" s="95"/>
      <c r="B178" s="318"/>
      <c r="C178" s="309" t="s">
        <v>177</v>
      </c>
      <c r="D178" s="95"/>
      <c r="E178" s="95"/>
      <c r="F178" s="95"/>
      <c r="G178" s="95"/>
      <c r="H178" s="95"/>
      <c r="I178" s="95"/>
      <c r="J178" s="95"/>
      <c r="K178" s="95"/>
      <c r="L178" s="314"/>
      <c r="M178" s="95"/>
      <c r="N178" s="318"/>
      <c r="T178" s="58"/>
      <c r="U178" s="58"/>
      <c r="V178" s="58"/>
      <c r="W178" s="58"/>
      <c r="X178" s="58"/>
      <c r="Y178" s="58"/>
      <c r="Z178" s="58"/>
      <c r="AA178" s="58"/>
      <c r="AB178" s="58"/>
      <c r="AC178" s="58"/>
      <c r="AD178" s="58"/>
      <c r="AE178" s="58"/>
      <c r="AG178" s="58"/>
      <c r="AH178" s="58"/>
      <c r="AI178" s="58"/>
      <c r="AJ178" s="58"/>
      <c r="AK178" s="58"/>
      <c r="AL178" s="58"/>
      <c r="AM178" s="58"/>
      <c r="AN178" s="58"/>
      <c r="AO178" s="58"/>
      <c r="AP178" s="59"/>
      <c r="AQ178" s="59"/>
      <c r="AR178" s="59"/>
      <c r="AS178" s="59"/>
      <c r="AT178" s="59"/>
      <c r="AU178" s="59"/>
      <c r="AV178" s="59"/>
      <c r="AW178" s="59"/>
      <c r="AX178" s="59"/>
      <c r="AY178" s="59"/>
      <c r="AZ178" s="59"/>
      <c r="BA178" s="59"/>
      <c r="BB178" s="59"/>
      <c r="BC178" s="59"/>
      <c r="BD178" s="59"/>
      <c r="BE178" s="59"/>
      <c r="BF178" s="59"/>
      <c r="BG178" s="59"/>
      <c r="BH178" s="59"/>
      <c r="BI178" s="59"/>
      <c r="BJ178" s="59"/>
      <c r="BK178" s="59"/>
      <c r="BL178" s="59"/>
      <c r="BM178" s="59"/>
      <c r="BN178" s="59"/>
      <c r="BO178" s="59"/>
      <c r="BP178" s="59"/>
      <c r="BQ178" s="59"/>
      <c r="BR178" s="59"/>
      <c r="BS178" s="59"/>
      <c r="BT178" s="59"/>
      <c r="BU178" s="59"/>
      <c r="BV178" s="59"/>
      <c r="BW178" s="59"/>
      <c r="BX178" s="59"/>
      <c r="BY178" s="59"/>
      <c r="BZ178" s="59"/>
      <c r="CA178" s="59"/>
      <c r="CB178" s="59"/>
      <c r="CC178" s="59"/>
      <c r="CD178" s="59"/>
      <c r="CE178" s="59"/>
      <c r="CF178" s="59"/>
      <c r="CG178" s="59"/>
      <c r="CH178" s="59"/>
      <c r="CI178" s="59"/>
      <c r="CJ178" s="59"/>
      <c r="CK178" s="59"/>
    </row>
    <row r="179" spans="1:89" s="57" customFormat="1" ht="7.5" hidden="1" customHeight="1">
      <c r="A179" s="95"/>
      <c r="B179" s="401"/>
      <c r="C179" s="402"/>
      <c r="D179" s="402"/>
      <c r="E179" s="402"/>
      <c r="F179" s="402"/>
      <c r="G179" s="402"/>
      <c r="H179" s="402"/>
      <c r="I179" s="402"/>
      <c r="J179" s="402"/>
      <c r="K179" s="402"/>
      <c r="L179" s="403"/>
      <c r="M179" s="402"/>
      <c r="N179" s="318"/>
      <c r="T179" s="58"/>
      <c r="U179" s="58"/>
      <c r="V179" s="58"/>
      <c r="W179" s="58"/>
      <c r="X179" s="58"/>
      <c r="Y179" s="58"/>
      <c r="Z179" s="58"/>
      <c r="AA179" s="58"/>
      <c r="AB179" s="58"/>
      <c r="AC179" s="58"/>
      <c r="AD179" s="58"/>
      <c r="AE179" s="58"/>
      <c r="AG179" s="58"/>
      <c r="AH179" s="58"/>
      <c r="AI179" s="58"/>
      <c r="AJ179" s="58"/>
      <c r="AK179" s="58"/>
      <c r="AL179" s="58"/>
      <c r="AM179" s="58"/>
      <c r="AN179" s="58"/>
      <c r="AO179" s="58"/>
      <c r="AP179" s="59"/>
      <c r="AQ179" s="59"/>
      <c r="AR179" s="59"/>
      <c r="AS179" s="59"/>
      <c r="AT179" s="59"/>
      <c r="AU179" s="59"/>
      <c r="AV179" s="59"/>
      <c r="AW179" s="59"/>
      <c r="AX179" s="59"/>
      <c r="AY179" s="59"/>
      <c r="AZ179" s="59"/>
      <c r="BA179" s="59"/>
      <c r="BB179" s="59"/>
      <c r="BC179" s="59"/>
      <c r="BD179" s="59"/>
      <c r="BE179" s="59"/>
      <c r="BF179" s="59"/>
      <c r="BG179" s="59"/>
      <c r="BH179" s="59"/>
      <c r="BI179" s="59"/>
      <c r="BJ179" s="59"/>
      <c r="BK179" s="59"/>
      <c r="BL179" s="59"/>
      <c r="BM179" s="59"/>
      <c r="BN179" s="59"/>
      <c r="BO179" s="59"/>
      <c r="BP179" s="59"/>
      <c r="BQ179" s="59"/>
      <c r="BR179" s="59"/>
      <c r="BS179" s="59"/>
      <c r="BT179" s="59"/>
      <c r="BU179" s="59"/>
      <c r="BV179" s="59"/>
      <c r="BW179" s="59"/>
      <c r="BX179" s="59"/>
      <c r="BY179" s="59"/>
      <c r="BZ179" s="59"/>
      <c r="CA179" s="59"/>
      <c r="CB179" s="59"/>
      <c r="CC179" s="59"/>
      <c r="CD179" s="59"/>
      <c r="CE179" s="59"/>
      <c r="CF179" s="59"/>
      <c r="CG179" s="59"/>
      <c r="CH179" s="59"/>
      <c r="CI179" s="59"/>
      <c r="CJ179" s="59"/>
      <c r="CK179" s="59"/>
    </row>
    <row r="180" spans="1:89" s="57" customFormat="1" ht="16.5" hidden="1" customHeight="1">
      <c r="A180" s="95"/>
      <c r="B180" s="95"/>
      <c r="C180" s="95"/>
      <c r="D180" s="95"/>
      <c r="E180" s="95"/>
      <c r="F180" s="95"/>
      <c r="G180" s="95"/>
      <c r="H180" s="95"/>
      <c r="I180" s="95"/>
      <c r="J180" s="95"/>
      <c r="K180" s="95"/>
      <c r="L180" s="95"/>
      <c r="M180" s="95"/>
      <c r="N180" s="95"/>
      <c r="T180" s="58"/>
      <c r="U180" s="58"/>
      <c r="V180" s="58"/>
      <c r="W180" s="58"/>
      <c r="X180" s="58"/>
      <c r="Y180" s="58"/>
      <c r="Z180" s="58"/>
      <c r="AA180" s="58"/>
      <c r="AB180" s="58"/>
      <c r="AC180" s="58"/>
      <c r="AD180" s="58"/>
      <c r="AE180" s="58"/>
      <c r="AG180" s="58"/>
      <c r="AH180" s="58"/>
      <c r="AI180" s="58"/>
      <c r="AJ180" s="58"/>
      <c r="AK180" s="58"/>
      <c r="AL180" s="58"/>
      <c r="AM180" s="58"/>
      <c r="AN180" s="58"/>
      <c r="AO180" s="58"/>
      <c r="AP180" s="59"/>
      <c r="AQ180" s="59"/>
      <c r="AR180" s="59"/>
      <c r="AS180" s="59"/>
      <c r="AT180" s="59"/>
      <c r="AU180" s="59"/>
      <c r="AV180" s="59"/>
      <c r="AW180" s="59"/>
      <c r="AX180" s="59"/>
      <c r="AY180" s="59"/>
      <c r="AZ180" s="59"/>
      <c r="BA180" s="59"/>
      <c r="BB180" s="59"/>
      <c r="BC180" s="59"/>
      <c r="BD180" s="59"/>
      <c r="BE180" s="59"/>
      <c r="BF180" s="59"/>
      <c r="BG180" s="59"/>
      <c r="BH180" s="59"/>
      <c r="BI180" s="59"/>
      <c r="BJ180" s="59"/>
      <c r="BK180" s="59"/>
      <c r="BL180" s="59"/>
      <c r="BM180" s="59"/>
      <c r="BN180" s="59"/>
      <c r="BO180" s="59"/>
      <c r="BP180" s="59"/>
      <c r="BQ180" s="59"/>
      <c r="BR180" s="59"/>
      <c r="BS180" s="59"/>
      <c r="BT180" s="59"/>
      <c r="BU180" s="59"/>
      <c r="BV180" s="59"/>
      <c r="BW180" s="59"/>
      <c r="BX180" s="59"/>
      <c r="BY180" s="59"/>
      <c r="BZ180" s="59"/>
      <c r="CA180" s="59"/>
      <c r="CB180" s="59"/>
      <c r="CC180" s="59"/>
      <c r="CD180" s="59"/>
      <c r="CE180" s="59"/>
      <c r="CF180" s="59"/>
      <c r="CG180" s="59"/>
      <c r="CH180" s="59"/>
      <c r="CI180" s="59"/>
      <c r="CJ180" s="59"/>
      <c r="CK180" s="59"/>
    </row>
    <row r="181" spans="1:89" s="57" customFormat="1" ht="16.5" hidden="1" customHeight="1">
      <c r="A181" s="95"/>
      <c r="B181" s="95"/>
      <c r="C181" s="95"/>
      <c r="D181" s="95"/>
      <c r="E181" s="95"/>
      <c r="F181" s="95"/>
      <c r="G181" s="95"/>
      <c r="H181" s="95"/>
      <c r="I181" s="95"/>
      <c r="J181" s="95"/>
      <c r="K181" s="95"/>
      <c r="L181" s="95"/>
      <c r="M181" s="95"/>
      <c r="N181" s="95"/>
      <c r="T181" s="58"/>
      <c r="U181" s="58"/>
      <c r="V181" s="58"/>
      <c r="W181" s="58"/>
      <c r="X181" s="58"/>
      <c r="Y181" s="58"/>
      <c r="Z181" s="58"/>
      <c r="AA181" s="58"/>
      <c r="AB181" s="58"/>
      <c r="AC181" s="58"/>
      <c r="AD181" s="58"/>
      <c r="AE181" s="58"/>
      <c r="AG181" s="58"/>
      <c r="AH181" s="58"/>
      <c r="AI181" s="58"/>
      <c r="AJ181" s="58"/>
      <c r="AK181" s="58"/>
      <c r="AL181" s="58"/>
      <c r="AM181" s="58"/>
      <c r="AN181" s="58"/>
      <c r="AO181" s="58"/>
      <c r="AP181" s="59"/>
      <c r="AQ181" s="59"/>
      <c r="AR181" s="59"/>
      <c r="AS181" s="59"/>
      <c r="AT181" s="59"/>
      <c r="AU181" s="59"/>
      <c r="AV181" s="59"/>
      <c r="AW181" s="59"/>
      <c r="AX181" s="59"/>
      <c r="AY181" s="59"/>
      <c r="AZ181" s="59"/>
      <c r="BA181" s="59"/>
      <c r="BB181" s="59"/>
      <c r="BC181" s="59"/>
      <c r="BD181" s="59"/>
      <c r="BE181" s="59"/>
      <c r="BF181" s="59"/>
      <c r="BG181" s="59"/>
      <c r="BH181" s="59"/>
      <c r="BI181" s="59"/>
      <c r="BJ181" s="59"/>
      <c r="BK181" s="59"/>
      <c r="BL181" s="59"/>
      <c r="BM181" s="59"/>
      <c r="BN181" s="59"/>
      <c r="BO181" s="59"/>
      <c r="BP181" s="59"/>
      <c r="BQ181" s="59"/>
      <c r="BR181" s="59"/>
      <c r="BS181" s="59"/>
      <c r="BT181" s="59"/>
      <c r="BU181" s="59"/>
      <c r="BV181" s="59"/>
      <c r="BW181" s="59"/>
      <c r="BX181" s="59"/>
      <c r="BY181" s="59"/>
      <c r="BZ181" s="59"/>
      <c r="CA181" s="59"/>
      <c r="CB181" s="59"/>
      <c r="CC181" s="59"/>
      <c r="CD181" s="59"/>
      <c r="CE181" s="59"/>
      <c r="CF181" s="59"/>
      <c r="CG181" s="59"/>
      <c r="CH181" s="59"/>
      <c r="CI181" s="59"/>
      <c r="CJ181" s="59"/>
      <c r="CK181" s="59"/>
    </row>
    <row r="182" spans="1:89" s="57" customFormat="1" ht="16.5" hidden="1" customHeight="1">
      <c r="A182" s="95"/>
      <c r="B182" s="95"/>
      <c r="C182" s="95"/>
      <c r="D182" s="95"/>
      <c r="E182" s="95"/>
      <c r="F182" s="95"/>
      <c r="G182" s="95"/>
      <c r="H182" s="95"/>
      <c r="I182" s="95"/>
      <c r="J182" s="95"/>
      <c r="K182" s="95"/>
      <c r="L182" s="95"/>
      <c r="M182" s="95"/>
      <c r="N182" s="95"/>
      <c r="T182" s="58"/>
      <c r="U182" s="58"/>
      <c r="V182" s="58"/>
      <c r="W182" s="58"/>
      <c r="X182" s="58"/>
      <c r="Y182" s="58"/>
      <c r="Z182" s="58"/>
      <c r="AA182" s="58"/>
      <c r="AB182" s="58"/>
      <c r="AC182" s="58"/>
      <c r="AD182" s="58"/>
      <c r="AE182" s="58"/>
      <c r="AG182" s="58"/>
      <c r="AH182" s="58"/>
      <c r="AI182" s="58"/>
      <c r="AJ182" s="58"/>
      <c r="AK182" s="58"/>
      <c r="AL182" s="58"/>
      <c r="AM182" s="58"/>
      <c r="AN182" s="58"/>
      <c r="AO182" s="58"/>
      <c r="AP182" s="59"/>
      <c r="AQ182" s="59"/>
      <c r="AR182" s="59"/>
      <c r="AS182" s="59"/>
      <c r="AT182" s="59"/>
      <c r="AU182" s="59"/>
      <c r="AV182" s="59"/>
      <c r="AW182" s="59"/>
      <c r="AX182" s="59"/>
      <c r="AY182" s="59"/>
      <c r="AZ182" s="59"/>
      <c r="BA182" s="59"/>
      <c r="BB182" s="59"/>
      <c r="BC182" s="59"/>
      <c r="BD182" s="59"/>
      <c r="BE182" s="59"/>
      <c r="BF182" s="59"/>
      <c r="BG182" s="59"/>
      <c r="BH182" s="59"/>
      <c r="BI182" s="59"/>
      <c r="BJ182" s="59"/>
      <c r="BK182" s="59"/>
      <c r="BL182" s="59"/>
      <c r="BM182" s="59"/>
      <c r="BN182" s="59"/>
      <c r="BO182" s="59"/>
      <c r="BP182" s="59"/>
      <c r="BQ182" s="59"/>
      <c r="BR182" s="59"/>
      <c r="BS182" s="59"/>
      <c r="BT182" s="59"/>
      <c r="BU182" s="59"/>
      <c r="BV182" s="59"/>
      <c r="BW182" s="59"/>
      <c r="BX182" s="59"/>
      <c r="BY182" s="59"/>
      <c r="BZ182" s="59"/>
      <c r="CA182" s="59"/>
      <c r="CB182" s="59"/>
      <c r="CC182" s="59"/>
      <c r="CD182" s="59"/>
      <c r="CE182" s="59"/>
      <c r="CF182" s="59"/>
      <c r="CG182" s="59"/>
      <c r="CH182" s="59"/>
      <c r="CI182" s="59"/>
      <c r="CJ182" s="59"/>
      <c r="CK182" s="59"/>
    </row>
    <row r="183" spans="1:89" s="57" customFormat="1" ht="16.5" hidden="1" customHeight="1">
      <c r="A183" s="95"/>
      <c r="B183" s="95"/>
      <c r="C183" s="95"/>
      <c r="D183" s="95"/>
      <c r="E183" s="95"/>
      <c r="F183" s="95"/>
      <c r="G183" s="95"/>
      <c r="H183" s="95"/>
      <c r="I183" s="95"/>
      <c r="J183" s="95"/>
      <c r="K183" s="95"/>
      <c r="L183" s="95"/>
      <c r="M183" s="95"/>
      <c r="N183" s="95"/>
      <c r="T183" s="58"/>
      <c r="U183" s="58"/>
      <c r="V183" s="58"/>
      <c r="W183" s="58"/>
      <c r="X183" s="58"/>
      <c r="Y183" s="58"/>
      <c r="Z183" s="58"/>
      <c r="AA183" s="58"/>
      <c r="AB183" s="58"/>
      <c r="AC183" s="58"/>
      <c r="AD183" s="58"/>
      <c r="AE183" s="58"/>
      <c r="AG183" s="58"/>
      <c r="AH183" s="58"/>
      <c r="AI183" s="58"/>
      <c r="AJ183" s="58"/>
      <c r="AK183" s="58"/>
      <c r="AL183" s="58"/>
      <c r="AM183" s="58"/>
      <c r="AN183" s="58"/>
      <c r="AO183" s="58"/>
      <c r="AP183" s="59"/>
      <c r="AQ183" s="59"/>
      <c r="AR183" s="59"/>
      <c r="AS183" s="59"/>
      <c r="AT183" s="59"/>
      <c r="AU183" s="59"/>
      <c r="AV183" s="59"/>
      <c r="AW183" s="59"/>
      <c r="AX183" s="59"/>
      <c r="AY183" s="59"/>
      <c r="AZ183" s="59"/>
      <c r="BA183" s="59"/>
      <c r="BB183" s="59"/>
      <c r="BC183" s="59"/>
      <c r="BD183" s="59"/>
      <c r="BE183" s="59"/>
      <c r="BF183" s="59"/>
      <c r="BG183" s="59"/>
      <c r="BH183" s="59"/>
      <c r="BI183" s="59"/>
      <c r="BJ183" s="59"/>
      <c r="BK183" s="59"/>
      <c r="BL183" s="59"/>
      <c r="BM183" s="59"/>
      <c r="BN183" s="59"/>
      <c r="BO183" s="59"/>
      <c r="BP183" s="59"/>
      <c r="BQ183" s="59"/>
      <c r="BR183" s="59"/>
      <c r="BS183" s="59"/>
      <c r="BT183" s="59"/>
      <c r="BU183" s="59"/>
      <c r="BV183" s="59"/>
      <c r="BW183" s="59"/>
      <c r="BX183" s="59"/>
      <c r="BY183" s="59"/>
      <c r="BZ183" s="59"/>
      <c r="CA183" s="59"/>
      <c r="CB183" s="59"/>
      <c r="CC183" s="59"/>
      <c r="CD183" s="59"/>
      <c r="CE183" s="59"/>
      <c r="CF183" s="59"/>
      <c r="CG183" s="59"/>
      <c r="CH183" s="59"/>
      <c r="CI183" s="59"/>
      <c r="CJ183" s="59"/>
      <c r="CK183" s="59"/>
    </row>
    <row r="184" spans="1:89" s="57" customFormat="1" ht="16.5" hidden="1" customHeight="1">
      <c r="A184" s="95"/>
      <c r="B184" s="95"/>
      <c r="C184" s="95"/>
      <c r="D184" s="95"/>
      <c r="E184" s="95"/>
      <c r="F184" s="95"/>
      <c r="G184" s="95"/>
      <c r="H184" s="95"/>
      <c r="I184" s="95"/>
      <c r="J184" s="95"/>
      <c r="K184" s="95"/>
      <c r="L184" s="95"/>
      <c r="M184" s="95"/>
      <c r="N184" s="95"/>
      <c r="T184" s="58"/>
      <c r="U184" s="58"/>
      <c r="V184" s="58"/>
      <c r="W184" s="58"/>
      <c r="X184" s="58"/>
      <c r="Y184" s="58"/>
      <c r="Z184" s="58"/>
      <c r="AA184" s="58"/>
      <c r="AB184" s="58"/>
      <c r="AC184" s="58"/>
      <c r="AD184" s="58"/>
      <c r="AE184" s="58"/>
      <c r="AG184" s="58"/>
      <c r="AH184" s="58"/>
      <c r="AI184" s="58"/>
      <c r="AJ184" s="58"/>
      <c r="AK184" s="58"/>
      <c r="AL184" s="58"/>
      <c r="AM184" s="58"/>
      <c r="AN184" s="58"/>
      <c r="AO184" s="58"/>
      <c r="AP184" s="59"/>
      <c r="AQ184" s="59"/>
      <c r="AR184" s="59"/>
      <c r="AS184" s="59"/>
      <c r="AT184" s="59"/>
      <c r="AU184" s="59"/>
      <c r="AV184" s="59"/>
      <c r="AW184" s="59"/>
      <c r="AX184" s="59"/>
      <c r="AY184" s="59"/>
      <c r="AZ184" s="59"/>
      <c r="BA184" s="59"/>
      <c r="BB184" s="59"/>
      <c r="BC184" s="59"/>
      <c r="BD184" s="59"/>
      <c r="BE184" s="59"/>
      <c r="BF184" s="59"/>
      <c r="BG184" s="59"/>
      <c r="BH184" s="59"/>
      <c r="BI184" s="59"/>
      <c r="BJ184" s="59"/>
      <c r="BK184" s="59"/>
      <c r="BL184" s="59"/>
      <c r="BM184" s="59"/>
      <c r="BN184" s="59"/>
      <c r="BO184" s="59"/>
      <c r="BP184" s="59"/>
      <c r="BQ184" s="59"/>
      <c r="BR184" s="59"/>
      <c r="BS184" s="59"/>
      <c r="BT184" s="59"/>
      <c r="BU184" s="59"/>
      <c r="BV184" s="59"/>
      <c r="BW184" s="59"/>
      <c r="BX184" s="59"/>
      <c r="BY184" s="59"/>
      <c r="BZ184" s="59"/>
      <c r="CA184" s="59"/>
      <c r="CB184" s="59"/>
      <c r="CC184" s="59"/>
      <c r="CD184" s="59"/>
      <c r="CE184" s="59"/>
      <c r="CF184" s="59"/>
      <c r="CG184" s="59"/>
      <c r="CH184" s="59"/>
      <c r="CI184" s="59"/>
      <c r="CJ184" s="59"/>
      <c r="CK184" s="59"/>
    </row>
    <row r="185" spans="1:89" s="57" customFormat="1" ht="16.5" hidden="1" customHeight="1">
      <c r="A185" s="95"/>
      <c r="B185" s="95"/>
      <c r="C185" s="95"/>
      <c r="D185" s="95"/>
      <c r="E185" s="95"/>
      <c r="F185" s="95"/>
      <c r="G185" s="95"/>
      <c r="H185" s="95"/>
      <c r="I185" s="95"/>
      <c r="J185" s="95"/>
      <c r="K185" s="95"/>
      <c r="L185" s="95"/>
      <c r="M185" s="95"/>
      <c r="N185" s="95"/>
      <c r="T185" s="58"/>
      <c r="U185" s="58"/>
      <c r="V185" s="58"/>
      <c r="W185" s="58"/>
      <c r="X185" s="58"/>
      <c r="Y185" s="58"/>
      <c r="Z185" s="58"/>
      <c r="AA185" s="58"/>
      <c r="AB185" s="58"/>
      <c r="AC185" s="58"/>
      <c r="AD185" s="58"/>
      <c r="AE185" s="58"/>
      <c r="AG185" s="58"/>
      <c r="AH185" s="58"/>
      <c r="AI185" s="58"/>
      <c r="AJ185" s="58"/>
      <c r="AK185" s="58"/>
      <c r="AL185" s="58"/>
      <c r="AM185" s="58"/>
      <c r="AN185" s="58"/>
      <c r="AO185" s="58"/>
      <c r="AP185" s="59"/>
      <c r="AQ185" s="59"/>
      <c r="AR185" s="59"/>
      <c r="AS185" s="59"/>
      <c r="AT185" s="59"/>
      <c r="AU185" s="59"/>
      <c r="AV185" s="59"/>
      <c r="AW185" s="59"/>
      <c r="AX185" s="59"/>
      <c r="AY185" s="59"/>
      <c r="AZ185" s="59"/>
      <c r="BA185" s="59"/>
      <c r="BB185" s="59"/>
      <c r="BC185" s="59"/>
      <c r="BD185" s="59"/>
      <c r="BE185" s="59"/>
      <c r="BF185" s="59"/>
      <c r="BG185" s="59"/>
      <c r="BH185" s="59"/>
      <c r="BI185" s="59"/>
      <c r="BJ185" s="59"/>
      <c r="BK185" s="59"/>
      <c r="BL185" s="59"/>
      <c r="BM185" s="59"/>
      <c r="BN185" s="59"/>
      <c r="BO185" s="59"/>
      <c r="BP185" s="59"/>
      <c r="BQ185" s="59"/>
      <c r="BR185" s="59"/>
      <c r="BS185" s="59"/>
      <c r="BT185" s="59"/>
      <c r="BU185" s="59"/>
      <c r="BV185" s="59"/>
      <c r="BW185" s="59"/>
      <c r="BX185" s="59"/>
      <c r="BY185" s="59"/>
      <c r="BZ185" s="59"/>
      <c r="CA185" s="59"/>
      <c r="CB185" s="59"/>
      <c r="CC185" s="59"/>
      <c r="CD185" s="59"/>
      <c r="CE185" s="59"/>
      <c r="CF185" s="59"/>
      <c r="CG185" s="59"/>
      <c r="CH185" s="59"/>
      <c r="CI185" s="59"/>
      <c r="CJ185" s="59"/>
      <c r="CK185" s="59"/>
    </row>
    <row r="186" spans="1:89" s="57" customFormat="1" hidden="1">
      <c r="A186" s="95"/>
      <c r="B186" s="95"/>
      <c r="C186" s="95"/>
      <c r="D186" s="95"/>
      <c r="E186" s="95"/>
      <c r="F186" s="95"/>
      <c r="G186" s="95"/>
      <c r="H186" s="95"/>
      <c r="I186" s="95"/>
      <c r="J186" s="95"/>
      <c r="K186" s="95"/>
      <c r="L186" s="95"/>
      <c r="M186" s="95"/>
      <c r="N186" s="95"/>
      <c r="T186" s="58"/>
      <c r="U186" s="58"/>
      <c r="V186" s="58"/>
      <c r="W186" s="58"/>
      <c r="X186" s="58"/>
      <c r="Y186" s="58"/>
      <c r="Z186" s="58"/>
      <c r="AA186" s="58"/>
      <c r="AB186" s="58"/>
      <c r="AC186" s="58"/>
      <c r="AD186" s="58"/>
      <c r="AE186" s="58"/>
      <c r="AG186" s="58"/>
      <c r="AH186" s="58"/>
      <c r="AI186" s="58"/>
      <c r="AJ186" s="58"/>
      <c r="AK186" s="58"/>
      <c r="AL186" s="58"/>
      <c r="AM186" s="58"/>
      <c r="AN186" s="58"/>
      <c r="AO186" s="58"/>
      <c r="AP186" s="59"/>
      <c r="AQ186" s="59"/>
      <c r="AR186" s="59"/>
      <c r="AS186" s="59"/>
      <c r="AT186" s="59"/>
      <c r="AU186" s="59"/>
      <c r="AV186" s="59"/>
      <c r="AW186" s="59"/>
      <c r="AX186" s="59"/>
      <c r="AY186" s="59"/>
      <c r="AZ186" s="59"/>
      <c r="BA186" s="59"/>
      <c r="BB186" s="59"/>
      <c r="BC186" s="59"/>
      <c r="BD186" s="59"/>
      <c r="BE186" s="59"/>
      <c r="BF186" s="59"/>
      <c r="BG186" s="59"/>
      <c r="BH186" s="59"/>
      <c r="BI186" s="59"/>
      <c r="BJ186" s="59"/>
      <c r="BK186" s="59"/>
      <c r="BL186" s="59"/>
      <c r="BM186" s="59"/>
      <c r="BN186" s="59"/>
      <c r="BO186" s="59"/>
      <c r="BP186" s="59"/>
      <c r="BQ186" s="59"/>
      <c r="BR186" s="59"/>
      <c r="BS186" s="59"/>
      <c r="BT186" s="59"/>
      <c r="BU186" s="59"/>
      <c r="BV186" s="59"/>
      <c r="BW186" s="59"/>
      <c r="BX186" s="59"/>
      <c r="BY186" s="59"/>
      <c r="BZ186" s="59"/>
      <c r="CA186" s="59"/>
      <c r="CB186" s="59"/>
      <c r="CC186" s="59"/>
      <c r="CD186" s="59"/>
      <c r="CE186" s="59"/>
      <c r="CF186" s="59"/>
      <c r="CG186" s="59"/>
      <c r="CH186" s="59"/>
      <c r="CI186" s="59"/>
      <c r="CJ186" s="59"/>
      <c r="CK186" s="59"/>
    </row>
    <row r="187" spans="1:89" s="57" customFormat="1" hidden="1">
      <c r="A187" s="95"/>
      <c r="B187" s="95"/>
      <c r="C187" s="95"/>
      <c r="D187" s="95"/>
      <c r="E187" s="95"/>
      <c r="F187" s="95"/>
      <c r="G187" s="95"/>
      <c r="H187" s="95"/>
      <c r="I187" s="95"/>
      <c r="J187" s="95"/>
      <c r="K187" s="95"/>
      <c r="L187" s="95"/>
      <c r="M187" s="95"/>
      <c r="N187" s="95"/>
      <c r="T187" s="58"/>
      <c r="U187" s="58"/>
      <c r="V187" s="58"/>
      <c r="W187" s="58"/>
      <c r="X187" s="58"/>
      <c r="Y187" s="58"/>
      <c r="Z187" s="58"/>
      <c r="AA187" s="58"/>
      <c r="AB187" s="58"/>
      <c r="AC187" s="58"/>
      <c r="AD187" s="58"/>
      <c r="AE187" s="58"/>
      <c r="AG187" s="58"/>
      <c r="AH187" s="58"/>
      <c r="AI187" s="58"/>
      <c r="AJ187" s="58"/>
      <c r="AK187" s="58"/>
      <c r="AL187" s="58"/>
      <c r="AM187" s="58"/>
      <c r="AN187" s="58"/>
      <c r="AO187" s="58"/>
      <c r="AP187" s="59"/>
      <c r="AQ187" s="59"/>
      <c r="AR187" s="59"/>
      <c r="AS187" s="59"/>
      <c r="AT187" s="59"/>
      <c r="AU187" s="59"/>
      <c r="AV187" s="59"/>
      <c r="AW187" s="59"/>
      <c r="AX187" s="59"/>
      <c r="AY187" s="59"/>
      <c r="AZ187" s="59"/>
      <c r="BA187" s="59"/>
      <c r="BB187" s="59"/>
      <c r="BC187" s="59"/>
      <c r="BD187" s="59"/>
      <c r="BE187" s="59"/>
      <c r="BF187" s="59"/>
      <c r="BG187" s="59"/>
      <c r="BH187" s="59"/>
      <c r="BI187" s="59"/>
      <c r="BJ187" s="59"/>
      <c r="BK187" s="59"/>
      <c r="BL187" s="59"/>
      <c r="BM187" s="59"/>
      <c r="BN187" s="59"/>
      <c r="BO187" s="59"/>
      <c r="BP187" s="59"/>
      <c r="BQ187" s="59"/>
      <c r="BR187" s="59"/>
      <c r="BS187" s="59"/>
      <c r="BT187" s="59"/>
      <c r="BU187" s="59"/>
      <c r="BV187" s="59"/>
      <c r="BW187" s="59"/>
      <c r="BX187" s="59"/>
      <c r="BY187" s="59"/>
      <c r="BZ187" s="59"/>
      <c r="CA187" s="59"/>
      <c r="CB187" s="59"/>
      <c r="CC187" s="59"/>
      <c r="CD187" s="59"/>
      <c r="CE187" s="59"/>
      <c r="CF187" s="59"/>
      <c r="CG187" s="59"/>
      <c r="CH187" s="59"/>
      <c r="CI187" s="59"/>
      <c r="CJ187" s="59"/>
      <c r="CK187" s="59"/>
    </row>
    <row r="188" spans="1:89" s="57" customFormat="1" hidden="1">
      <c r="A188" s="95"/>
      <c r="B188" s="95"/>
      <c r="C188" s="95"/>
      <c r="D188" s="95"/>
      <c r="E188" s="95"/>
      <c r="F188" s="95"/>
      <c r="G188" s="95"/>
      <c r="H188" s="95"/>
      <c r="I188" s="95"/>
      <c r="J188" s="95"/>
      <c r="K188" s="95"/>
      <c r="L188" s="95"/>
      <c r="M188" s="95"/>
      <c r="N188" s="95"/>
      <c r="T188" s="58"/>
      <c r="U188" s="58"/>
      <c r="V188" s="58"/>
      <c r="W188" s="58"/>
      <c r="X188" s="58"/>
      <c r="Y188" s="58"/>
      <c r="Z188" s="58"/>
      <c r="AA188" s="58"/>
      <c r="AB188" s="58"/>
      <c r="AC188" s="58"/>
      <c r="AD188" s="58"/>
      <c r="AE188" s="58"/>
      <c r="AG188" s="58"/>
      <c r="AH188" s="58"/>
      <c r="AI188" s="58"/>
      <c r="AJ188" s="58"/>
      <c r="AK188" s="58"/>
      <c r="AL188" s="58"/>
      <c r="AM188" s="58"/>
      <c r="AN188" s="58"/>
      <c r="AO188" s="58"/>
      <c r="AP188" s="59"/>
      <c r="AQ188" s="59"/>
      <c r="AR188" s="59"/>
      <c r="AS188" s="59"/>
      <c r="AT188" s="59"/>
      <c r="AU188" s="59"/>
      <c r="AV188" s="59"/>
      <c r="AW188" s="59"/>
      <c r="AX188" s="59"/>
      <c r="AY188" s="59"/>
      <c r="AZ188" s="59"/>
      <c r="BA188" s="59"/>
      <c r="BB188" s="59"/>
      <c r="BC188" s="59"/>
      <c r="BD188" s="59"/>
      <c r="BE188" s="59"/>
      <c r="BF188" s="59"/>
      <c r="BG188" s="59"/>
      <c r="BH188" s="59"/>
      <c r="BI188" s="59"/>
      <c r="BJ188" s="59"/>
      <c r="BK188" s="59"/>
      <c r="BL188" s="59"/>
      <c r="BM188" s="59"/>
      <c r="BN188" s="59"/>
      <c r="BO188" s="59"/>
      <c r="BP188" s="59"/>
      <c r="BQ188" s="59"/>
      <c r="BR188" s="59"/>
      <c r="BS188" s="59"/>
      <c r="BT188" s="59"/>
      <c r="BU188" s="59"/>
      <c r="BV188" s="59"/>
      <c r="BW188" s="59"/>
      <c r="BX188" s="59"/>
      <c r="BY188" s="59"/>
      <c r="BZ188" s="59"/>
      <c r="CA188" s="59"/>
      <c r="CB188" s="59"/>
      <c r="CC188" s="59"/>
      <c r="CD188" s="59"/>
      <c r="CE188" s="59"/>
      <c r="CF188" s="59"/>
      <c r="CG188" s="59"/>
      <c r="CH188" s="59"/>
      <c r="CI188" s="59"/>
      <c r="CJ188" s="59"/>
      <c r="CK188" s="59"/>
    </row>
    <row r="189" spans="1:89" s="57" customFormat="1" hidden="1">
      <c r="A189" s="95"/>
      <c r="B189" s="95"/>
      <c r="C189" s="95"/>
      <c r="D189" s="95"/>
      <c r="E189" s="95"/>
      <c r="F189" s="95"/>
      <c r="G189" s="95"/>
      <c r="H189" s="95"/>
      <c r="I189" s="95"/>
      <c r="J189" s="95"/>
      <c r="K189" s="95"/>
      <c r="L189" s="95"/>
      <c r="M189" s="95"/>
      <c r="N189" s="95"/>
      <c r="T189" s="58"/>
      <c r="U189" s="58"/>
      <c r="V189" s="58"/>
      <c r="W189" s="58"/>
      <c r="X189" s="58"/>
      <c r="Y189" s="58"/>
      <c r="Z189" s="58"/>
      <c r="AA189" s="58"/>
      <c r="AB189" s="58"/>
      <c r="AC189" s="58"/>
      <c r="AD189" s="58"/>
      <c r="AE189" s="58"/>
      <c r="AG189" s="58"/>
      <c r="AH189" s="58"/>
      <c r="AI189" s="58"/>
      <c r="AJ189" s="58"/>
      <c r="AK189" s="58"/>
      <c r="AL189" s="58"/>
      <c r="AM189" s="58"/>
      <c r="AN189" s="58"/>
      <c r="AO189" s="58"/>
      <c r="AP189" s="59"/>
      <c r="AQ189" s="59"/>
      <c r="AR189" s="59"/>
      <c r="AS189" s="59"/>
      <c r="AT189" s="59"/>
      <c r="AU189" s="59"/>
      <c r="AV189" s="59"/>
      <c r="AW189" s="59"/>
      <c r="AX189" s="59"/>
      <c r="AY189" s="59"/>
      <c r="AZ189" s="59"/>
      <c r="BA189" s="59"/>
      <c r="BB189" s="59"/>
      <c r="BC189" s="59"/>
      <c r="BD189" s="59"/>
      <c r="BE189" s="59"/>
      <c r="BF189" s="59"/>
      <c r="BG189" s="59"/>
      <c r="BH189" s="59"/>
      <c r="BI189" s="59"/>
      <c r="BJ189" s="59"/>
      <c r="BK189" s="59"/>
      <c r="BL189" s="59"/>
      <c r="BM189" s="59"/>
      <c r="BN189" s="59"/>
      <c r="BO189" s="59"/>
      <c r="BP189" s="59"/>
      <c r="BQ189" s="59"/>
      <c r="BR189" s="59"/>
      <c r="BS189" s="59"/>
      <c r="BT189" s="59"/>
      <c r="BU189" s="59"/>
      <c r="BV189" s="59"/>
      <c r="BW189" s="59"/>
      <c r="BX189" s="59"/>
      <c r="BY189" s="59"/>
      <c r="BZ189" s="59"/>
      <c r="CA189" s="59"/>
      <c r="CB189" s="59"/>
      <c r="CC189" s="59"/>
      <c r="CD189" s="59"/>
      <c r="CE189" s="59"/>
      <c r="CF189" s="59"/>
      <c r="CG189" s="59"/>
      <c r="CH189" s="59"/>
      <c r="CI189" s="59"/>
      <c r="CJ189" s="59"/>
      <c r="CK189" s="59"/>
    </row>
    <row r="190" spans="1:89" s="57" customFormat="1" hidden="1">
      <c r="A190" s="95"/>
      <c r="B190" s="95"/>
      <c r="C190" s="95"/>
      <c r="D190" s="95"/>
      <c r="E190" s="95"/>
      <c r="F190" s="95"/>
      <c r="G190" s="95"/>
      <c r="H190" s="95"/>
      <c r="I190" s="95"/>
      <c r="J190" s="95"/>
      <c r="K190" s="95"/>
      <c r="L190" s="95"/>
      <c r="M190" s="95"/>
      <c r="N190" s="95"/>
      <c r="T190" s="58"/>
      <c r="U190" s="58"/>
      <c r="V190" s="58"/>
      <c r="W190" s="58"/>
      <c r="X190" s="58"/>
      <c r="Y190" s="58"/>
      <c r="Z190" s="58"/>
      <c r="AA190" s="58"/>
      <c r="AB190" s="58"/>
      <c r="AC190" s="58"/>
      <c r="AD190" s="58"/>
      <c r="AE190" s="58"/>
      <c r="AG190" s="58"/>
      <c r="AH190" s="58"/>
      <c r="AI190" s="58"/>
      <c r="AJ190" s="58"/>
      <c r="AK190" s="58"/>
      <c r="AL190" s="58"/>
      <c r="AM190" s="58"/>
      <c r="AN190" s="58"/>
      <c r="AO190" s="58"/>
      <c r="AP190" s="59"/>
      <c r="AQ190" s="59"/>
      <c r="AR190" s="59"/>
      <c r="AS190" s="59"/>
      <c r="AT190" s="59"/>
      <c r="AU190" s="59"/>
      <c r="AV190" s="59"/>
      <c r="AW190" s="59"/>
      <c r="AX190" s="59"/>
      <c r="AY190" s="59"/>
      <c r="AZ190" s="59"/>
      <c r="BA190" s="59"/>
      <c r="BB190" s="59"/>
      <c r="BC190" s="59"/>
      <c r="BD190" s="59"/>
      <c r="BE190" s="59"/>
      <c r="BF190" s="59"/>
      <c r="BG190" s="59"/>
      <c r="BH190" s="59"/>
      <c r="BI190" s="59"/>
      <c r="BJ190" s="59"/>
      <c r="BK190" s="59"/>
      <c r="BL190" s="59"/>
      <c r="BM190" s="59"/>
      <c r="BN190" s="59"/>
      <c r="BO190" s="59"/>
      <c r="BP190" s="59"/>
      <c r="BQ190" s="59"/>
      <c r="BR190" s="59"/>
      <c r="BS190" s="59"/>
      <c r="BT190" s="59"/>
      <c r="BU190" s="59"/>
      <c r="BV190" s="59"/>
      <c r="BW190" s="59"/>
      <c r="BX190" s="59"/>
      <c r="BY190" s="59"/>
      <c r="BZ190" s="59"/>
      <c r="CA190" s="59"/>
      <c r="CB190" s="59"/>
      <c r="CC190" s="59"/>
      <c r="CD190" s="59"/>
      <c r="CE190" s="59"/>
      <c r="CF190" s="59"/>
      <c r="CG190" s="59"/>
      <c r="CH190" s="59"/>
      <c r="CI190" s="59"/>
      <c r="CJ190" s="59"/>
      <c r="CK190" s="59"/>
    </row>
    <row r="191" spans="1:89" s="57" customFormat="1" hidden="1">
      <c r="T191" s="58"/>
      <c r="U191" s="58"/>
      <c r="V191" s="58"/>
      <c r="W191" s="58"/>
      <c r="X191" s="58"/>
      <c r="Y191" s="58"/>
      <c r="Z191" s="58"/>
      <c r="AA191" s="58"/>
      <c r="AB191" s="58"/>
      <c r="AC191" s="58"/>
      <c r="AD191" s="58"/>
      <c r="AE191" s="58"/>
      <c r="AG191" s="58"/>
      <c r="AH191" s="58"/>
      <c r="AI191" s="58"/>
      <c r="AJ191" s="58"/>
      <c r="AK191" s="58"/>
      <c r="AL191" s="58"/>
      <c r="AM191" s="58"/>
      <c r="AN191" s="58"/>
      <c r="AO191" s="58"/>
      <c r="AP191" s="59"/>
      <c r="AQ191" s="59"/>
      <c r="AR191" s="59"/>
      <c r="AS191" s="59"/>
      <c r="AT191" s="59"/>
      <c r="AU191" s="59"/>
      <c r="AV191" s="59"/>
      <c r="AW191" s="59"/>
      <c r="AX191" s="59"/>
      <c r="AY191" s="59"/>
      <c r="AZ191" s="59"/>
      <c r="BA191" s="59"/>
      <c r="BB191" s="59"/>
      <c r="BC191" s="59"/>
      <c r="BD191" s="59"/>
      <c r="BE191" s="59"/>
      <c r="BF191" s="59"/>
      <c r="BG191" s="59"/>
      <c r="BH191" s="59"/>
      <c r="BI191" s="59"/>
      <c r="BJ191" s="59"/>
      <c r="BK191" s="59"/>
      <c r="BL191" s="59"/>
      <c r="BM191" s="59"/>
      <c r="BN191" s="59"/>
      <c r="BO191" s="59"/>
      <c r="BP191" s="59"/>
      <c r="BQ191" s="59"/>
      <c r="BR191" s="59"/>
      <c r="BS191" s="59"/>
      <c r="BT191" s="59"/>
      <c r="BU191" s="59"/>
      <c r="BV191" s="59"/>
      <c r="BW191" s="59"/>
      <c r="BX191" s="59"/>
      <c r="BY191" s="59"/>
      <c r="BZ191" s="59"/>
      <c r="CA191" s="59"/>
      <c r="CB191" s="59"/>
      <c r="CC191" s="59"/>
      <c r="CD191" s="59"/>
      <c r="CE191" s="59"/>
      <c r="CF191" s="59"/>
      <c r="CG191" s="59"/>
      <c r="CH191" s="59"/>
      <c r="CI191" s="59"/>
      <c r="CJ191" s="59"/>
      <c r="CK191" s="59"/>
    </row>
    <row r="192" spans="1:89" hidden="1"/>
    <row r="193" spans="2:30" hidden="1">
      <c r="B193" s="57"/>
      <c r="E193" s="46" t="s">
        <v>178</v>
      </c>
      <c r="Q193" s="46"/>
      <c r="R193" s="46"/>
      <c r="T193" s="57"/>
      <c r="U193" s="46"/>
    </row>
    <row r="194" spans="2:30" ht="15.75" hidden="1">
      <c r="B194" s="58"/>
      <c r="T194" s="57"/>
      <c r="AA194" s="46"/>
      <c r="AB194" s="48"/>
      <c r="AC194" s="120"/>
    </row>
    <row r="195" spans="2:30" ht="15.75" hidden="1">
      <c r="B195" s="57"/>
      <c r="E195" s="46" t="s">
        <v>53</v>
      </c>
      <c r="G195" s="48"/>
      <c r="H195" s="48" t="s">
        <v>27</v>
      </c>
      <c r="I195" s="48"/>
      <c r="J195" s="48"/>
      <c r="K195" s="48"/>
      <c r="L195" s="48" t="s">
        <v>32</v>
      </c>
      <c r="M195" s="48"/>
      <c r="N195" s="48" t="s">
        <v>36</v>
      </c>
      <c r="U195" s="92"/>
      <c r="V195" s="80"/>
      <c r="W195" s="80"/>
      <c r="X195" s="80"/>
      <c r="Y195" s="80"/>
      <c r="AA195" s="46"/>
      <c r="AB195" s="121"/>
      <c r="AC195" s="122"/>
    </row>
    <row r="196" spans="2:30" hidden="1">
      <c r="B196" s="81"/>
      <c r="E196" s="161">
        <v>12</v>
      </c>
      <c r="F196" s="161"/>
      <c r="G196" s="48"/>
      <c r="H196" s="162"/>
      <c r="I196" s="48"/>
      <c r="J196" s="161"/>
      <c r="K196" s="48"/>
      <c r="L196" s="162"/>
      <c r="M196" s="48"/>
      <c r="N196" s="161">
        <v>12</v>
      </c>
      <c r="O196" s="157"/>
      <c r="U196" s="48"/>
      <c r="V196" s="48"/>
      <c r="W196" s="46"/>
      <c r="X196" s="57"/>
      <c r="Y196" s="48"/>
      <c r="AA196" s="46"/>
      <c r="AB196" s="48"/>
      <c r="AC196" s="122"/>
      <c r="AD196" s="57">
        <f>IFERROR(INDEX(AC:AC,SMALL(IF((AC$196:AC$250&lt;&gt;0),ROW($196:$250)),ROWS(AD$196:AD196))),"")</f>
        <v>0</v>
      </c>
    </row>
    <row r="197" spans="2:30" hidden="1">
      <c r="B197" s="81"/>
      <c r="E197" s="161">
        <v>14</v>
      </c>
      <c r="F197" s="161"/>
      <c r="G197" s="48"/>
      <c r="H197" s="161">
        <v>14</v>
      </c>
      <c r="I197" s="48"/>
      <c r="J197" s="161"/>
      <c r="K197" s="48"/>
      <c r="L197" s="162"/>
      <c r="M197" s="48"/>
      <c r="N197" s="161">
        <v>14</v>
      </c>
      <c r="O197" s="157"/>
      <c r="U197" s="48"/>
      <c r="V197" s="48"/>
      <c r="W197" s="46"/>
      <c r="X197" s="57"/>
      <c r="Y197" s="48"/>
      <c r="AA197" s="46"/>
      <c r="AB197" s="48"/>
      <c r="AC197" s="122"/>
      <c r="AD197" s="57" t="str">
        <f t="array" ref="AD197">IFERROR(INDEX(AC:AC,SMALL(IF((AC$196:AC$250&lt;&gt;0),ROW($196:$250)),ROWS(AD$196:AD197))),"")</f>
        <v/>
      </c>
    </row>
    <row r="198" spans="2:30" hidden="1">
      <c r="B198" s="81"/>
      <c r="E198" s="161">
        <v>16</v>
      </c>
      <c r="F198" s="161"/>
      <c r="G198" s="48"/>
      <c r="H198" s="161">
        <v>16</v>
      </c>
      <c r="I198" s="48"/>
      <c r="J198" s="161"/>
      <c r="K198" s="48"/>
      <c r="L198" s="162"/>
      <c r="M198" s="48"/>
      <c r="N198" s="161">
        <v>16</v>
      </c>
      <c r="O198" s="157"/>
      <c r="U198" s="48"/>
      <c r="V198" s="48"/>
      <c r="W198" s="46"/>
      <c r="X198" s="57"/>
      <c r="Y198" s="48"/>
      <c r="AA198" s="46"/>
      <c r="AB198" s="48"/>
      <c r="AC198" s="122"/>
      <c r="AD198" s="57" t="str">
        <f t="array" ref="AD198">IFERROR(INDEX(AC:AC,SMALL(IF((AC$196:AC$250&lt;&gt;0),ROW($196:$250)),ROWS(AD$196:AD198))),"")</f>
        <v/>
      </c>
    </row>
    <row r="199" spans="2:30" hidden="1">
      <c r="E199" s="161">
        <v>18</v>
      </c>
      <c r="F199" s="161"/>
      <c r="G199" s="48"/>
      <c r="H199" s="162"/>
      <c r="I199" s="48"/>
      <c r="J199" s="161"/>
      <c r="K199" s="48"/>
      <c r="L199" s="162"/>
      <c r="M199" s="48"/>
      <c r="N199" s="162"/>
      <c r="O199" s="157"/>
      <c r="P199" s="157"/>
      <c r="U199" s="48"/>
      <c r="V199" s="48"/>
      <c r="W199" s="46"/>
      <c r="X199" s="87"/>
      <c r="Y199" s="48"/>
      <c r="AA199" s="46"/>
      <c r="AB199" s="48"/>
      <c r="AC199" s="122"/>
      <c r="AD199" s="57" t="str">
        <f t="array" ref="AD199">IFERROR(INDEX(AC:AC,SMALL(IF((AC$196:AC$250&lt;&gt;0),ROW($196:$250)),ROWS(AD$196:AD199))),"")</f>
        <v/>
      </c>
    </row>
    <row r="200" spans="2:30" hidden="1">
      <c r="E200" s="161">
        <v>20</v>
      </c>
      <c r="F200" s="161"/>
      <c r="G200" s="48"/>
      <c r="H200" s="161">
        <v>20</v>
      </c>
      <c r="I200" s="48"/>
      <c r="J200" s="161"/>
      <c r="K200" s="48"/>
      <c r="L200" s="162"/>
      <c r="M200" s="48"/>
      <c r="N200" s="161">
        <v>20</v>
      </c>
      <c r="O200" s="157"/>
      <c r="P200" s="157"/>
      <c r="U200" s="48"/>
      <c r="V200" s="48"/>
      <c r="W200" s="48"/>
      <c r="X200" s="57"/>
      <c r="AA200" s="46"/>
      <c r="AB200" s="48"/>
      <c r="AC200" s="122"/>
      <c r="AD200" s="57" t="str">
        <f t="array" ref="AD200">IFERROR(INDEX(AC:AC,SMALL(IF((AC$196:AC$250&lt;&gt;0),ROW($196:$250)),ROWS(AD$196:AD200))),"")</f>
        <v/>
      </c>
    </row>
    <row r="201" spans="2:30" hidden="1">
      <c r="E201" s="161">
        <v>22</v>
      </c>
      <c r="F201" s="161"/>
      <c r="G201" s="48"/>
      <c r="H201" s="161">
        <v>22</v>
      </c>
      <c r="I201" s="48"/>
      <c r="J201" s="161"/>
      <c r="K201" s="48"/>
      <c r="L201" s="162"/>
      <c r="M201" s="48"/>
      <c r="N201" s="162"/>
      <c r="O201" s="157"/>
      <c r="P201" s="157"/>
      <c r="U201" s="48"/>
      <c r="V201" s="48"/>
      <c r="W201" s="48"/>
      <c r="AA201" s="46"/>
      <c r="AB201" s="48"/>
      <c r="AC201" s="122"/>
      <c r="AD201" s="57" t="str">
        <f t="array" ref="AD201">IFERROR(INDEX(AC:AC,SMALL(IF((AC$196:AC$250&lt;&gt;0),ROW($196:$250)),ROWS(AD$196:AD201))),"")</f>
        <v/>
      </c>
    </row>
    <row r="202" spans="2:30" hidden="1">
      <c r="E202" s="162"/>
      <c r="F202" s="162"/>
      <c r="H202" s="162"/>
      <c r="J202" s="162"/>
      <c r="L202" s="162"/>
      <c r="M202" s="48"/>
      <c r="N202" s="306">
        <v>25</v>
      </c>
      <c r="O202" s="157"/>
      <c r="P202" s="157"/>
      <c r="U202" s="46"/>
      <c r="V202" s="46"/>
      <c r="W202" s="46"/>
      <c r="X202" s="46"/>
      <c r="Y202" s="123"/>
      <c r="AA202" s="46"/>
      <c r="AB202" s="48"/>
      <c r="AC202" s="122"/>
      <c r="AD202" s="57" t="str">
        <f t="array" ref="AD202">IFERROR(INDEX(AC:AC,SMALL(IF((AC$196:AC$250&lt;&gt;0),ROW($196:$250)),ROWS(AD$196:AD202))),"")</f>
        <v/>
      </c>
    </row>
    <row r="203" spans="2:30" ht="15.75" hidden="1">
      <c r="E203" s="161">
        <v>26</v>
      </c>
      <c r="F203" s="161"/>
      <c r="G203" s="48"/>
      <c r="H203" s="161">
        <v>26</v>
      </c>
      <c r="I203" s="48"/>
      <c r="J203" s="161"/>
      <c r="K203" s="48"/>
      <c r="L203" s="161">
        <v>26</v>
      </c>
      <c r="M203" s="48"/>
      <c r="N203" s="162"/>
      <c r="O203" s="157"/>
      <c r="P203" s="157"/>
      <c r="U203" s="48"/>
      <c r="V203" s="48"/>
      <c r="W203" s="48"/>
      <c r="X203" s="90"/>
      <c r="Y203" s="57"/>
      <c r="AA203" s="46"/>
      <c r="AB203" s="48"/>
      <c r="AC203" s="122"/>
      <c r="AD203" s="57" t="str">
        <f t="array" ref="AD203">IFERROR(INDEX(AC:AC,SMALL(IF((AC$196:AC$250&lt;&gt;0),ROW($196:$250)),ROWS(AD$196:AD203))),"")</f>
        <v/>
      </c>
    </row>
    <row r="204" spans="2:30" hidden="1">
      <c r="E204" s="164"/>
      <c r="F204" s="164"/>
      <c r="H204" s="162"/>
      <c r="J204" s="162"/>
      <c r="L204" s="162"/>
      <c r="M204" s="48"/>
      <c r="N204" s="162"/>
      <c r="O204" s="157"/>
      <c r="P204" s="157"/>
      <c r="T204" s="46"/>
      <c r="U204" s="46"/>
      <c r="V204" s="46"/>
      <c r="W204" s="46"/>
      <c r="AA204" s="46"/>
      <c r="AB204" s="48"/>
      <c r="AC204" s="122"/>
      <c r="AD204" s="57" t="str">
        <f t="array" ref="AD204">IFERROR(INDEX(AC:AC,SMALL(IF((AC$196:AC$250&lt;&gt;0),ROW($196:$250)),ROWS(AD$196:AD204))),"")</f>
        <v/>
      </c>
    </row>
    <row r="205" spans="2:30" hidden="1">
      <c r="E205" s="161">
        <v>30</v>
      </c>
      <c r="F205" s="161"/>
      <c r="G205" s="48"/>
      <c r="H205" s="161">
        <v>30</v>
      </c>
      <c r="I205" s="48"/>
      <c r="J205" s="161"/>
      <c r="K205" s="48"/>
      <c r="L205" s="161">
        <v>30</v>
      </c>
      <c r="M205" s="48"/>
      <c r="N205" s="162"/>
      <c r="O205" s="157"/>
      <c r="P205" s="157"/>
      <c r="U205" s="48"/>
      <c r="V205" s="48"/>
      <c r="W205" s="48"/>
      <c r="AA205" s="46"/>
      <c r="AB205" s="48"/>
      <c r="AC205" s="122"/>
      <c r="AD205" s="57" t="str">
        <f t="array" ref="AD205">IFERROR(INDEX(AC:AC,SMALL(IF((AC$196:AC$250&lt;&gt;0),ROW($196:$250)),ROWS(AD$196:AD205))),"")</f>
        <v/>
      </c>
    </row>
    <row r="206" spans="2:30" ht="15.75" hidden="1">
      <c r="E206" s="164"/>
      <c r="F206" s="164"/>
      <c r="H206" s="162"/>
      <c r="J206" s="162"/>
      <c r="L206" s="162"/>
      <c r="M206" s="48"/>
      <c r="N206" s="306">
        <v>32</v>
      </c>
      <c r="O206" s="157"/>
      <c r="P206" s="157"/>
      <c r="S206" s="132" t="s">
        <v>179</v>
      </c>
      <c r="T206" s="133" t="s">
        <v>179</v>
      </c>
      <c r="U206" s="124"/>
      <c r="V206" s="133" t="s">
        <v>179</v>
      </c>
      <c r="W206" s="125"/>
      <c r="X206" s="130"/>
      <c r="Y206" s="138"/>
      <c r="AA206" s="46"/>
      <c r="AB206" s="48"/>
      <c r="AC206" s="122"/>
      <c r="AD206" s="57" t="str">
        <f t="array" ref="AD206">IFERROR(INDEX(AC:AC,SMALL(IF((AC$196:AC$250&lt;&gt;0),ROW($196:$250)),ROWS(AD$196:AD206))),"")</f>
        <v/>
      </c>
    </row>
    <row r="207" spans="2:30" ht="15.75" hidden="1">
      <c r="E207" s="161">
        <v>34</v>
      </c>
      <c r="F207" s="161"/>
      <c r="G207" s="48"/>
      <c r="H207" s="161">
        <v>34</v>
      </c>
      <c r="I207" s="48"/>
      <c r="J207" s="161"/>
      <c r="K207" s="48"/>
      <c r="L207" s="161">
        <v>34</v>
      </c>
      <c r="N207" s="162"/>
      <c r="O207" s="157"/>
      <c r="P207" s="158"/>
      <c r="S207" s="134" t="str">
        <f>G17</f>
        <v>STANDARD</v>
      </c>
      <c r="T207" s="135" t="str">
        <f>B17</f>
        <v>B500 B</v>
      </c>
      <c r="U207" s="126" t="str">
        <f>T207</f>
        <v>B500 B</v>
      </c>
      <c r="V207" s="129" t="s">
        <v>180</v>
      </c>
      <c r="W207" s="127" t="str">
        <f>S207</f>
        <v>STANDARD</v>
      </c>
      <c r="X207" s="130"/>
      <c r="Y207" s="129"/>
      <c r="AB207" s="48"/>
      <c r="AC207" s="122"/>
      <c r="AD207" s="57" t="str">
        <f t="array" ref="AD207">IFERROR(INDEX(AC:AC,SMALL(IF((AC$196:AC$250&lt;&gt;0),ROW($196:$250)),ROWS(AD$196:AD207))),"")</f>
        <v/>
      </c>
    </row>
    <row r="208" spans="2:30" ht="15.75" hidden="1">
      <c r="E208" s="161">
        <v>40</v>
      </c>
      <c r="F208" s="161"/>
      <c r="G208" s="48"/>
      <c r="H208" s="161">
        <v>40</v>
      </c>
      <c r="I208" s="48"/>
      <c r="J208" s="161"/>
      <c r="K208" s="48"/>
      <c r="L208" s="161">
        <v>40</v>
      </c>
      <c r="N208" s="306">
        <v>40</v>
      </c>
      <c r="O208" s="157"/>
      <c r="P208" s="158"/>
      <c r="S208" s="134"/>
      <c r="U208" s="128" t="s">
        <v>181</v>
      </c>
      <c r="V208" s="404"/>
      <c r="W208" s="125" t="s">
        <v>182</v>
      </c>
      <c r="X208" s="130"/>
      <c r="Y208" s="123"/>
      <c r="AB208" s="48"/>
      <c r="AC208" s="122"/>
      <c r="AD208" s="57" t="str">
        <f t="array" ref="AD208">IFERROR(INDEX(AC:AC,SMALL(IF((AC$196:AC$250&lt;&gt;0),ROW($196:$250)),ROWS(AD$196:AD208))),"")</f>
        <v/>
      </c>
    </row>
    <row r="209" spans="2:30" hidden="1">
      <c r="E209" s="163"/>
      <c r="F209" s="163"/>
      <c r="G209" s="48"/>
      <c r="H209" s="162"/>
      <c r="I209" s="48"/>
      <c r="J209" s="163"/>
      <c r="K209" s="48"/>
      <c r="L209" s="162"/>
      <c r="N209" s="162"/>
      <c r="O209" s="157"/>
      <c r="P209" s="158"/>
      <c r="Q209" s="405"/>
      <c r="R209" s="406"/>
      <c r="S209" s="144">
        <f t="shared" ref="S209:S222" si="39">IF($G$17=$E$195,E196,IF($G$17=$H$195,H196,IF($G$17=$J$195,J196,IF($G$17=$L$195,L196,IF($G$17=$N$195,N196,"ERROR")))))</f>
        <v>12</v>
      </c>
      <c r="T209" s="145">
        <f t="shared" ref="T209:T222" si="40">IF($B$17=$E$214,E215,IF($B$17=$H$214,H215,IF($B$17=$J$214,J215,IF($B$17=$L$214,L215,IF($B$17=$P$214,P215,IF($B$17=$N$214,N215,IF($B$17=$O$214,O215,"ERROR")))))))</f>
        <v>12</v>
      </c>
      <c r="U209" s="407"/>
      <c r="V209" s="129">
        <f>IF(S209=T209,S209,IF(S209=0,"",""))</f>
        <v>12</v>
      </c>
      <c r="W209" s="147"/>
      <c r="X209" s="130"/>
      <c r="Y209" s="57"/>
      <c r="AA209" s="149"/>
      <c r="AB209" s="148"/>
      <c r="AC209" s="122"/>
    </row>
    <row r="210" spans="2:30" hidden="1">
      <c r="S210" s="132">
        <f t="shared" si="39"/>
        <v>14</v>
      </c>
      <c r="T210" s="133">
        <f t="shared" si="40"/>
        <v>14</v>
      </c>
      <c r="U210" s="130"/>
      <c r="V210" s="129">
        <f>IF(S210=T210,S210,IF(S210=0,"",""))</f>
        <v>14</v>
      </c>
      <c r="W210" s="131"/>
      <c r="X210" s="130"/>
      <c r="Y210" s="57"/>
      <c r="AA210" s="149"/>
      <c r="AB210" s="48"/>
    </row>
    <row r="211" spans="2:30" hidden="1">
      <c r="S211" s="132">
        <f t="shared" si="39"/>
        <v>16</v>
      </c>
      <c r="T211" s="133">
        <f t="shared" si="40"/>
        <v>16</v>
      </c>
      <c r="U211" s="130"/>
      <c r="V211" s="129">
        <f t="shared" ref="V211:V222" si="41">IF(S211=T211,S211,IF(S211=0,"",""))</f>
        <v>16</v>
      </c>
      <c r="W211" s="131"/>
      <c r="X211" s="130"/>
      <c r="Y211" s="57"/>
      <c r="AA211" s="149"/>
      <c r="AB211" s="48"/>
      <c r="AD211" s="58" t="str">
        <f t="shared" ref="AD211:AD222" si="42">IF(ROW(V211)&gt;COUNTA(V:V),"",INDEX(V:V,SMALL(IF(V$209:V$222&lt;&gt;"",ROW($209:$222)),ROW(V211))))</f>
        <v/>
      </c>
    </row>
    <row r="212" spans="2:30" ht="15.75" hidden="1">
      <c r="B212" s="57" t="s">
        <v>183</v>
      </c>
      <c r="E212" s="46" t="s">
        <v>184</v>
      </c>
      <c r="S212" s="132">
        <f t="shared" si="39"/>
        <v>18</v>
      </c>
      <c r="T212" s="133">
        <f t="shared" si="40"/>
        <v>18</v>
      </c>
      <c r="U212" s="130"/>
      <c r="V212" s="129">
        <f t="shared" si="41"/>
        <v>18</v>
      </c>
      <c r="W212" s="131"/>
      <c r="X212" s="130"/>
      <c r="Y212" s="57"/>
      <c r="AA212" s="149"/>
      <c r="AB212" s="48"/>
      <c r="AD212" s="58" t="str">
        <f t="shared" si="42"/>
        <v/>
      </c>
    </row>
    <row r="213" spans="2:30" hidden="1">
      <c r="Q213" s="46"/>
      <c r="S213" s="132">
        <f t="shared" si="39"/>
        <v>20</v>
      </c>
      <c r="T213" s="133">
        <f t="shared" si="40"/>
        <v>20</v>
      </c>
      <c r="U213" s="130"/>
      <c r="V213" s="129">
        <f>IF(S213=T213,S213,IF(S213=0,"",""))</f>
        <v>20</v>
      </c>
      <c r="W213" s="131"/>
      <c r="X213" s="130"/>
      <c r="Y213" s="57"/>
      <c r="AA213" s="149"/>
      <c r="AB213" s="48"/>
      <c r="AD213" s="58" t="str">
        <f t="shared" si="42"/>
        <v/>
      </c>
    </row>
    <row r="214" spans="2:30" hidden="1">
      <c r="B214" s="81" t="s">
        <v>52</v>
      </c>
      <c r="E214" s="48" t="s">
        <v>52</v>
      </c>
      <c r="F214" s="48"/>
      <c r="G214" s="48"/>
      <c r="H214" s="48" t="s">
        <v>162</v>
      </c>
      <c r="I214" s="48"/>
      <c r="J214" s="48" t="s">
        <v>185</v>
      </c>
      <c r="K214" s="48"/>
      <c r="L214" s="48" t="s">
        <v>186</v>
      </c>
      <c r="M214" s="48"/>
      <c r="N214" s="48" t="s">
        <v>169</v>
      </c>
      <c r="O214" s="48" t="s">
        <v>171</v>
      </c>
      <c r="P214" s="57" t="s">
        <v>173</v>
      </c>
      <c r="Q214" s="46"/>
      <c r="S214" s="132">
        <f t="shared" si="39"/>
        <v>22</v>
      </c>
      <c r="T214" s="133">
        <f t="shared" si="40"/>
        <v>22</v>
      </c>
      <c r="U214" s="130"/>
      <c r="V214" s="129">
        <f t="shared" si="41"/>
        <v>22</v>
      </c>
      <c r="W214" s="131"/>
      <c r="X214" s="130"/>
      <c r="Y214" s="57"/>
      <c r="AA214" s="149"/>
      <c r="AB214" s="48"/>
      <c r="AD214" s="58" t="str">
        <f t="shared" si="42"/>
        <v/>
      </c>
    </row>
    <row r="215" spans="2:30" hidden="1">
      <c r="B215" s="81" t="s">
        <v>162</v>
      </c>
      <c r="E215" s="161">
        <v>12</v>
      </c>
      <c r="F215" s="161"/>
      <c r="G215" s="48"/>
      <c r="H215" s="161">
        <v>12</v>
      </c>
      <c r="I215" s="48"/>
      <c r="J215" s="159"/>
      <c r="K215" s="48"/>
      <c r="L215" s="161">
        <v>12</v>
      </c>
      <c r="M215" s="48"/>
      <c r="N215" s="161">
        <v>12</v>
      </c>
      <c r="O215" s="161">
        <v>12</v>
      </c>
      <c r="P215" s="161">
        <v>12</v>
      </c>
      <c r="Q215" s="46"/>
      <c r="S215" s="132">
        <f t="shared" si="39"/>
        <v>0</v>
      </c>
      <c r="T215" s="133">
        <f t="shared" si="40"/>
        <v>0</v>
      </c>
      <c r="U215" s="130"/>
      <c r="V215" s="129">
        <f t="shared" si="41"/>
        <v>0</v>
      </c>
      <c r="W215" s="131"/>
      <c r="X215" s="130"/>
      <c r="Y215" s="57"/>
      <c r="AA215" s="149"/>
      <c r="AB215" s="48"/>
      <c r="AD215" s="58" t="str">
        <f t="shared" si="42"/>
        <v/>
      </c>
    </row>
    <row r="216" spans="2:30" hidden="1">
      <c r="B216" s="81" t="s">
        <v>185</v>
      </c>
      <c r="E216" s="161">
        <v>14</v>
      </c>
      <c r="F216" s="161"/>
      <c r="G216" s="48"/>
      <c r="H216" s="161">
        <v>14</v>
      </c>
      <c r="I216" s="48"/>
      <c r="J216" s="159"/>
      <c r="K216" s="48"/>
      <c r="L216" s="161">
        <v>14</v>
      </c>
      <c r="M216" s="48"/>
      <c r="N216" s="161">
        <v>14</v>
      </c>
      <c r="O216" s="161">
        <v>14</v>
      </c>
      <c r="P216" s="161">
        <v>14</v>
      </c>
      <c r="Q216" s="46"/>
      <c r="S216" s="132">
        <f t="shared" si="39"/>
        <v>26</v>
      </c>
      <c r="T216" s="133">
        <f t="shared" si="40"/>
        <v>26</v>
      </c>
      <c r="U216" s="130"/>
      <c r="V216" s="129">
        <f t="shared" si="41"/>
        <v>26</v>
      </c>
      <c r="W216" s="131"/>
      <c r="X216" s="130"/>
      <c r="Y216" s="57"/>
      <c r="AA216" s="149"/>
      <c r="AB216" s="48"/>
      <c r="AD216" s="58" t="str">
        <f t="shared" si="42"/>
        <v/>
      </c>
    </row>
    <row r="217" spans="2:30" hidden="1">
      <c r="B217" s="81" t="s">
        <v>186</v>
      </c>
      <c r="E217" s="161">
        <v>16</v>
      </c>
      <c r="F217" s="161"/>
      <c r="G217" s="48"/>
      <c r="H217" s="161">
        <v>16</v>
      </c>
      <c r="I217" s="48"/>
      <c r="J217" s="159"/>
      <c r="K217" s="48"/>
      <c r="L217" s="161">
        <v>16</v>
      </c>
      <c r="M217" s="48"/>
      <c r="N217" s="161">
        <v>16</v>
      </c>
      <c r="O217" s="161">
        <v>16</v>
      </c>
      <c r="P217" s="161">
        <v>16</v>
      </c>
      <c r="Q217" s="46"/>
      <c r="S217" s="132">
        <f t="shared" si="39"/>
        <v>0</v>
      </c>
      <c r="T217" s="133">
        <f t="shared" si="40"/>
        <v>0</v>
      </c>
      <c r="U217" s="130"/>
      <c r="V217" s="129">
        <f t="shared" si="41"/>
        <v>0</v>
      </c>
      <c r="W217" s="131"/>
      <c r="X217" s="130"/>
      <c r="Y217" s="57"/>
      <c r="AA217" s="149"/>
      <c r="AB217" s="48"/>
      <c r="AD217" s="58" t="str">
        <f t="shared" si="42"/>
        <v/>
      </c>
    </row>
    <row r="218" spans="2:30" hidden="1">
      <c r="B218" s="81" t="s">
        <v>169</v>
      </c>
      <c r="E218" s="161">
        <v>18</v>
      </c>
      <c r="F218" s="161"/>
      <c r="G218" s="48"/>
      <c r="H218" s="161">
        <v>18</v>
      </c>
      <c r="I218" s="48"/>
      <c r="J218" s="159"/>
      <c r="K218" s="48"/>
      <c r="L218" s="161">
        <v>18</v>
      </c>
      <c r="M218" s="48"/>
      <c r="N218" s="161"/>
      <c r="O218" s="161"/>
      <c r="P218" s="161"/>
      <c r="Q218" s="46"/>
      <c r="S218" s="132">
        <f t="shared" si="39"/>
        <v>30</v>
      </c>
      <c r="T218" s="133">
        <f t="shared" si="40"/>
        <v>30</v>
      </c>
      <c r="U218" s="130"/>
      <c r="V218" s="129">
        <f t="shared" si="41"/>
        <v>30</v>
      </c>
      <c r="W218" s="131"/>
      <c r="X218" s="130"/>
      <c r="Y218" s="57"/>
      <c r="AA218" s="149"/>
      <c r="AB218" s="48"/>
      <c r="AD218" s="58" t="str">
        <f t="shared" si="42"/>
        <v/>
      </c>
    </row>
    <row r="219" spans="2:30" hidden="1">
      <c r="B219" s="46" t="s">
        <v>171</v>
      </c>
      <c r="E219" s="161">
        <v>20</v>
      </c>
      <c r="F219" s="161"/>
      <c r="G219" s="48"/>
      <c r="H219" s="161">
        <v>20</v>
      </c>
      <c r="I219" s="48"/>
      <c r="J219" s="159"/>
      <c r="K219" s="48"/>
      <c r="L219" s="161">
        <v>20</v>
      </c>
      <c r="M219" s="48"/>
      <c r="N219" s="161">
        <v>20</v>
      </c>
      <c r="O219" s="161">
        <v>20</v>
      </c>
      <c r="P219" s="161">
        <v>20</v>
      </c>
      <c r="Q219" s="46"/>
      <c r="S219" s="132">
        <f t="shared" si="39"/>
        <v>0</v>
      </c>
      <c r="T219" s="133">
        <f t="shared" si="40"/>
        <v>0</v>
      </c>
      <c r="U219" s="130"/>
      <c r="V219" s="129">
        <f t="shared" si="41"/>
        <v>0</v>
      </c>
      <c r="W219" s="131"/>
      <c r="X219" s="130"/>
      <c r="Y219" s="57"/>
      <c r="AA219" s="149"/>
      <c r="AB219" s="48"/>
      <c r="AD219" s="58" t="str">
        <f t="shared" si="42"/>
        <v/>
      </c>
    </row>
    <row r="220" spans="2:30" hidden="1">
      <c r="B220" s="308" t="s">
        <v>173</v>
      </c>
      <c r="E220" s="161">
        <v>22</v>
      </c>
      <c r="F220" s="161"/>
      <c r="G220" s="48"/>
      <c r="H220" s="161">
        <v>22</v>
      </c>
      <c r="I220" s="48"/>
      <c r="J220" s="159"/>
      <c r="K220" s="48"/>
      <c r="L220" s="159"/>
      <c r="M220" s="48"/>
      <c r="N220" s="159"/>
      <c r="O220" s="159"/>
      <c r="P220" s="161"/>
      <c r="Q220" s="46"/>
      <c r="S220" s="132">
        <f t="shared" si="39"/>
        <v>34</v>
      </c>
      <c r="T220" s="133">
        <f t="shared" si="40"/>
        <v>34</v>
      </c>
      <c r="U220" s="130"/>
      <c r="V220" s="129">
        <f t="shared" si="41"/>
        <v>34</v>
      </c>
      <c r="W220" s="131"/>
      <c r="X220" s="130"/>
      <c r="Y220" s="57"/>
      <c r="AA220" s="149"/>
      <c r="AB220" s="48"/>
      <c r="AD220" s="58" t="str">
        <f t="shared" si="42"/>
        <v/>
      </c>
    </row>
    <row r="221" spans="2:30" hidden="1">
      <c r="E221" s="159"/>
      <c r="F221" s="159"/>
      <c r="G221" s="48"/>
      <c r="H221" s="159"/>
      <c r="I221" s="48"/>
      <c r="J221" s="159"/>
      <c r="K221" s="48"/>
      <c r="L221" s="159"/>
      <c r="M221" s="48"/>
      <c r="N221" s="306">
        <v>25</v>
      </c>
      <c r="O221" s="306">
        <v>25</v>
      </c>
      <c r="P221" s="306">
        <v>25</v>
      </c>
      <c r="Q221" s="46"/>
      <c r="S221" s="132">
        <f t="shared" si="39"/>
        <v>40</v>
      </c>
      <c r="T221" s="133">
        <f t="shared" si="40"/>
        <v>40</v>
      </c>
      <c r="U221" s="130"/>
      <c r="V221" s="129">
        <f>IF(S221=T221,S221,IF(S221=0,"",""))</f>
        <v>40</v>
      </c>
      <c r="W221" s="131"/>
      <c r="X221" s="130"/>
      <c r="Y221" s="57"/>
      <c r="AA221" s="149"/>
      <c r="AB221" s="48"/>
      <c r="AD221" s="58" t="str">
        <f t="shared" si="42"/>
        <v/>
      </c>
    </row>
    <row r="222" spans="2:30" ht="15.75" hidden="1">
      <c r="E222" s="161">
        <v>26</v>
      </c>
      <c r="F222" s="161"/>
      <c r="G222" s="48"/>
      <c r="H222" s="161">
        <v>26</v>
      </c>
      <c r="I222" s="119"/>
      <c r="J222" s="161">
        <v>26</v>
      </c>
      <c r="K222" s="48"/>
      <c r="L222" s="159"/>
      <c r="M222" s="48"/>
      <c r="N222" s="159"/>
      <c r="O222" s="159"/>
      <c r="P222" s="161"/>
      <c r="Q222" s="408"/>
      <c r="R222" s="400"/>
      <c r="S222" s="140">
        <f t="shared" si="39"/>
        <v>0</v>
      </c>
      <c r="T222" s="141">
        <f t="shared" si="40"/>
        <v>0</v>
      </c>
      <c r="U222" s="139"/>
      <c r="V222" s="404">
        <f t="shared" si="41"/>
        <v>0</v>
      </c>
      <c r="W222" s="409"/>
      <c r="X222" s="130"/>
      <c r="Y222" s="57"/>
      <c r="AA222" s="149"/>
      <c r="AB222" s="48"/>
      <c r="AD222" s="58" t="str">
        <f t="shared" si="42"/>
        <v/>
      </c>
    </row>
    <row r="223" spans="2:30" hidden="1">
      <c r="E223" s="159"/>
      <c r="F223" s="159"/>
      <c r="G223" s="48"/>
      <c r="H223" s="159"/>
      <c r="I223" s="93"/>
      <c r="J223" s="159"/>
      <c r="K223" s="48"/>
      <c r="L223" s="159"/>
      <c r="M223" s="48"/>
      <c r="N223" s="159"/>
      <c r="O223" s="159"/>
      <c r="P223" s="159"/>
      <c r="Q223" s="46"/>
      <c r="S223" s="136"/>
      <c r="T223" s="137"/>
      <c r="U223" s="130"/>
      <c r="V223" s="57"/>
      <c r="W223" s="131"/>
      <c r="AA223" s="149"/>
      <c r="AD223" s="57"/>
    </row>
    <row r="224" spans="2:30" hidden="1">
      <c r="E224" s="161">
        <v>30</v>
      </c>
      <c r="F224" s="161"/>
      <c r="G224" s="48"/>
      <c r="H224" s="161">
        <v>30</v>
      </c>
      <c r="I224" s="93"/>
      <c r="J224" s="161">
        <v>30</v>
      </c>
      <c r="K224" s="48"/>
      <c r="L224" s="159"/>
      <c r="M224" s="48"/>
      <c r="N224" s="159"/>
      <c r="O224" s="159"/>
      <c r="P224" s="161"/>
      <c r="Q224" s="46"/>
      <c r="AD224" s="57"/>
    </row>
    <row r="225" spans="5:30" hidden="1">
      <c r="E225" s="159"/>
      <c r="F225" s="159"/>
      <c r="G225" s="48"/>
      <c r="H225" s="159"/>
      <c r="I225" s="93"/>
      <c r="J225" s="159"/>
      <c r="K225" s="48"/>
      <c r="L225" s="159"/>
      <c r="M225" s="48"/>
      <c r="N225" s="306">
        <v>32</v>
      </c>
      <c r="O225" s="306">
        <v>32</v>
      </c>
      <c r="P225" s="306">
        <v>32</v>
      </c>
      <c r="Q225" s="46"/>
      <c r="AD225" s="57"/>
    </row>
    <row r="226" spans="5:30" hidden="1">
      <c r="E226" s="161">
        <v>34</v>
      </c>
      <c r="F226" s="161"/>
      <c r="G226" s="48"/>
      <c r="H226" s="161">
        <v>34</v>
      </c>
      <c r="I226" s="93"/>
      <c r="J226" s="161">
        <v>34</v>
      </c>
      <c r="K226" s="48"/>
      <c r="L226" s="159"/>
      <c r="M226" s="48"/>
      <c r="N226" s="159"/>
      <c r="O226" s="159"/>
      <c r="P226" s="161"/>
      <c r="Q226" s="46"/>
      <c r="S226" s="57" t="str">
        <f>IF(S215=T215,"toll","shit")</f>
        <v>toll</v>
      </c>
      <c r="AD226" s="57"/>
    </row>
    <row r="227" spans="5:30" hidden="1">
      <c r="E227" s="161">
        <v>40</v>
      </c>
      <c r="F227" s="161"/>
      <c r="G227" s="48"/>
      <c r="H227" s="161">
        <v>40</v>
      </c>
      <c r="I227" s="93"/>
      <c r="J227" s="161">
        <v>40</v>
      </c>
      <c r="K227" s="48"/>
      <c r="L227" s="159"/>
      <c r="M227" s="48"/>
      <c r="N227" s="306">
        <v>40</v>
      </c>
      <c r="O227" s="306">
        <v>40</v>
      </c>
      <c r="P227" s="306">
        <v>40</v>
      </c>
      <c r="Q227" s="46"/>
      <c r="AD227" s="57"/>
    </row>
    <row r="228" spans="5:30" hidden="1">
      <c r="E228" s="163"/>
      <c r="F228" s="163"/>
      <c r="G228" s="48"/>
      <c r="H228" s="163"/>
      <c r="I228" s="93"/>
      <c r="J228" s="159"/>
      <c r="K228" s="48"/>
      <c r="L228" s="159"/>
      <c r="M228" s="48"/>
      <c r="N228" s="159"/>
      <c r="P228" s="163"/>
      <c r="Q228" s="46"/>
      <c r="AD228" s="57"/>
    </row>
    <row r="229" spans="5:30" hidden="1">
      <c r="E229" s="48"/>
      <c r="F229" s="48"/>
      <c r="G229" s="48"/>
      <c r="H229" s="48"/>
      <c r="I229" s="48"/>
      <c r="J229" s="48"/>
      <c r="K229" s="48"/>
      <c r="L229" s="48"/>
      <c r="M229" s="48"/>
      <c r="N229" s="48"/>
      <c r="Q229" s="46"/>
      <c r="R229" s="46"/>
      <c r="S229" s="46"/>
      <c r="AD229" s="57"/>
    </row>
    <row r="230" spans="5:30" hidden="1">
      <c r="E230" s="48"/>
      <c r="F230" s="48"/>
      <c r="G230" s="48"/>
      <c r="H230" s="48"/>
      <c r="I230" s="48"/>
      <c r="J230" s="48"/>
      <c r="K230" s="48"/>
      <c r="L230" s="48"/>
      <c r="M230" s="48"/>
      <c r="N230" s="48"/>
      <c r="Q230" s="46"/>
      <c r="R230" s="46"/>
      <c r="S230" s="46"/>
      <c r="AD230" s="57"/>
    </row>
    <row r="231" spans="5:30" hidden="1">
      <c r="E231" s="48"/>
      <c r="F231" s="48"/>
      <c r="G231" s="48"/>
      <c r="H231" s="48"/>
      <c r="I231" s="48"/>
      <c r="J231" s="48"/>
      <c r="K231" s="48"/>
      <c r="L231" s="48"/>
      <c r="M231" s="48"/>
      <c r="N231" s="48"/>
      <c r="Q231" s="46"/>
      <c r="R231" s="46"/>
      <c r="S231" s="46"/>
      <c r="AD231" s="57"/>
    </row>
    <row r="232" spans="5:30" hidden="1">
      <c r="E232" s="48"/>
      <c r="F232" s="48"/>
      <c r="G232" s="48"/>
      <c r="H232" s="48"/>
      <c r="I232" s="48"/>
      <c r="J232" s="48"/>
      <c r="K232" s="48"/>
      <c r="L232" s="48"/>
      <c r="M232" s="48"/>
      <c r="N232" s="48"/>
      <c r="Q232" s="46"/>
      <c r="R232" s="46"/>
      <c r="S232" s="46"/>
      <c r="AD232" s="57"/>
    </row>
    <row r="233" spans="5:30" hidden="1">
      <c r="E233" s="48"/>
      <c r="F233" s="48"/>
      <c r="G233" s="48"/>
      <c r="H233" s="48"/>
      <c r="I233" s="48"/>
      <c r="J233" s="48"/>
      <c r="K233" s="48"/>
      <c r="L233" s="48"/>
      <c r="M233" s="48"/>
      <c r="N233" s="48"/>
      <c r="Q233" s="46"/>
      <c r="R233" s="46"/>
      <c r="S233" s="46"/>
      <c r="AD233" s="57"/>
    </row>
    <row r="234" spans="5:30" hidden="1">
      <c r="E234" s="48"/>
      <c r="F234" s="48"/>
      <c r="G234" s="48"/>
      <c r="H234" s="48"/>
      <c r="I234" s="48"/>
      <c r="J234" s="48"/>
      <c r="K234" s="48"/>
      <c r="L234" s="48"/>
      <c r="M234" s="48"/>
      <c r="N234" s="48"/>
      <c r="Q234" s="46"/>
      <c r="R234" s="46"/>
      <c r="S234" s="46"/>
      <c r="AD234" s="57"/>
    </row>
    <row r="235" spans="5:30" hidden="1">
      <c r="E235" s="48"/>
      <c r="F235" s="48"/>
      <c r="G235" s="48"/>
      <c r="H235" s="48"/>
      <c r="I235" s="48"/>
      <c r="J235" s="48"/>
      <c r="K235" s="48"/>
      <c r="L235" s="48"/>
      <c r="M235" s="48"/>
      <c r="N235" s="48"/>
      <c r="Q235" s="46"/>
      <c r="R235" s="46"/>
      <c r="S235" s="46"/>
      <c r="AD235" s="57"/>
    </row>
    <row r="236" spans="5:30" hidden="1">
      <c r="E236" s="48"/>
      <c r="F236" s="48"/>
      <c r="G236" s="48"/>
      <c r="H236" s="48"/>
      <c r="I236" s="48"/>
      <c r="J236" s="48"/>
      <c r="K236" s="48"/>
      <c r="L236" s="48"/>
      <c r="M236" s="48"/>
      <c r="N236" s="48"/>
      <c r="Q236" s="46"/>
      <c r="R236" s="46"/>
      <c r="S236" s="46"/>
      <c r="AD236" s="57"/>
    </row>
    <row r="237" spans="5:30" hidden="1">
      <c r="E237" s="48"/>
      <c r="F237" s="48"/>
      <c r="G237" s="48"/>
      <c r="H237" s="48"/>
      <c r="I237" s="48"/>
      <c r="J237" s="48"/>
      <c r="K237" s="48"/>
      <c r="L237" s="48"/>
      <c r="M237" s="48"/>
      <c r="N237" s="48"/>
      <c r="Q237" s="46"/>
      <c r="R237" s="46"/>
      <c r="S237" s="46"/>
      <c r="AD237" s="57"/>
    </row>
    <row r="238" spans="5:30" hidden="1">
      <c r="E238" s="48"/>
      <c r="F238" s="48"/>
      <c r="G238" s="48"/>
      <c r="H238" s="48"/>
      <c r="I238" s="48"/>
      <c r="J238" s="48"/>
      <c r="K238" s="48"/>
      <c r="L238" s="48"/>
      <c r="M238" s="48"/>
      <c r="N238" s="48"/>
      <c r="Q238" s="46"/>
      <c r="R238" s="46"/>
      <c r="S238" s="46"/>
      <c r="AD238" s="57"/>
    </row>
    <row r="239" spans="5:30" hidden="1">
      <c r="E239" s="48"/>
      <c r="F239" s="48"/>
      <c r="G239" s="48"/>
      <c r="H239" s="48"/>
      <c r="I239" s="48"/>
      <c r="J239" s="48"/>
      <c r="K239" s="48"/>
      <c r="L239" s="48"/>
      <c r="M239" s="48"/>
      <c r="N239" s="48"/>
      <c r="Q239" s="46"/>
      <c r="R239" s="46"/>
      <c r="S239" s="46"/>
      <c r="AD239" s="57"/>
    </row>
    <row r="240" spans="5:30" hidden="1">
      <c r="E240" s="48"/>
      <c r="F240" s="48"/>
      <c r="G240" s="48"/>
      <c r="H240" s="48"/>
      <c r="I240" s="48"/>
      <c r="J240" s="48"/>
      <c r="K240" s="48"/>
      <c r="L240" s="48"/>
      <c r="M240" s="48"/>
      <c r="N240" s="48"/>
      <c r="Q240" s="46"/>
      <c r="R240" s="46"/>
      <c r="S240" s="46"/>
      <c r="AD240" s="57"/>
    </row>
    <row r="241" spans="2:30" hidden="1">
      <c r="E241" s="48"/>
      <c r="F241" s="48"/>
      <c r="G241" s="48"/>
      <c r="H241" s="48"/>
      <c r="I241" s="48"/>
      <c r="J241" s="48"/>
      <c r="K241" s="48"/>
      <c r="L241" s="48"/>
      <c r="M241" s="48"/>
      <c r="N241" s="48"/>
      <c r="Q241" s="46"/>
      <c r="R241" s="46"/>
      <c r="S241" s="46"/>
      <c r="AD241" s="57"/>
    </row>
    <row r="242" spans="2:30" hidden="1">
      <c r="E242" s="48"/>
      <c r="F242" s="48"/>
      <c r="G242" s="48"/>
      <c r="H242" s="48"/>
      <c r="I242" s="48"/>
      <c r="J242" s="48"/>
      <c r="K242" s="48"/>
      <c r="L242" s="48"/>
      <c r="M242" s="48"/>
      <c r="N242" s="48"/>
      <c r="Q242" s="46"/>
      <c r="S242" s="46"/>
      <c r="AD242" s="57"/>
    </row>
    <row r="243" spans="2:30" hidden="1">
      <c r="E243" s="48"/>
      <c r="F243" s="48"/>
      <c r="G243" s="48"/>
      <c r="H243" s="48"/>
      <c r="I243" s="48"/>
      <c r="J243" s="48"/>
      <c r="K243" s="48"/>
      <c r="L243" s="48"/>
      <c r="M243" s="48"/>
      <c r="N243" s="48"/>
      <c r="Q243" s="46"/>
      <c r="R243" s="46"/>
      <c r="S243" s="46"/>
      <c r="AD243" s="57"/>
    </row>
    <row r="244" spans="2:30" hidden="1">
      <c r="E244" s="48"/>
      <c r="F244" s="48"/>
      <c r="G244" s="48"/>
      <c r="H244" s="48"/>
      <c r="I244" s="48"/>
      <c r="J244" s="48"/>
      <c r="K244" s="48"/>
      <c r="L244" s="48"/>
      <c r="M244" s="48"/>
      <c r="N244" s="48"/>
      <c r="Q244" s="46"/>
      <c r="R244" s="46"/>
      <c r="S244" s="46"/>
      <c r="AD244" s="57"/>
    </row>
    <row r="245" spans="2:30" hidden="1">
      <c r="R245" s="46"/>
      <c r="S245" s="46"/>
      <c r="AD245" s="57"/>
    </row>
    <row r="246" spans="2:30" hidden="1">
      <c r="S246" s="46"/>
      <c r="AD246" s="57"/>
    </row>
    <row r="247" spans="2:30" hidden="1">
      <c r="S247" s="46"/>
      <c r="AD247" s="57"/>
    </row>
    <row r="248" spans="2:30" hidden="1">
      <c r="S248" s="46"/>
      <c r="AD248" s="57"/>
    </row>
    <row r="249" spans="2:30" hidden="1">
      <c r="S249" s="46"/>
      <c r="AD249" s="57"/>
    </row>
    <row r="250" spans="2:30" ht="15.75">
      <c r="B250" s="296" t="s">
        <v>125</v>
      </c>
      <c r="C250" s="3"/>
      <c r="D250" s="3"/>
      <c r="E250" s="3"/>
      <c r="F250" s="3"/>
      <c r="G250" s="3"/>
      <c r="H250" s="3"/>
      <c r="I250" s="2"/>
      <c r="J250" s="2"/>
      <c r="S250" s="46"/>
      <c r="T250" s="80"/>
      <c r="U250" s="48"/>
      <c r="V250" s="48"/>
      <c r="W250" s="48"/>
      <c r="X250" s="48"/>
      <c r="Y250" s="48"/>
      <c r="Z250" s="93"/>
      <c r="AA250" s="93"/>
      <c r="AD250" s="57" t="str">
        <f t="array" ref="AD250">IFERROR(INDEX(AC:AC,SMALL(IF((AC$196:AC$250&lt;&gt;0),ROW($196:$250)),ROWS(AD$196:AD250))),"")</f>
        <v/>
      </c>
    </row>
    <row r="251" spans="2:30">
      <c r="B251" s="297" t="s">
        <v>117</v>
      </c>
      <c r="C251" s="3"/>
      <c r="D251" s="3"/>
      <c r="E251" s="3"/>
      <c r="F251" s="3"/>
      <c r="G251" s="3"/>
      <c r="H251" s="3"/>
      <c r="I251" s="2"/>
      <c r="J251" s="4" t="s">
        <v>126</v>
      </c>
      <c r="T251" s="80"/>
      <c r="U251" s="48"/>
      <c r="V251" s="48"/>
      <c r="W251" s="48"/>
      <c r="X251" s="48"/>
      <c r="Y251" s="48"/>
      <c r="Z251" s="93"/>
      <c r="AA251" s="93"/>
    </row>
    <row r="252" spans="2:30">
      <c r="B252" s="297" t="s">
        <v>18</v>
      </c>
      <c r="C252" s="2"/>
      <c r="D252" s="3"/>
      <c r="E252" s="5" t="s">
        <v>127</v>
      </c>
      <c r="F252" s="5"/>
      <c r="G252" s="2"/>
      <c r="H252" s="3"/>
      <c r="I252" s="2"/>
      <c r="J252" s="2"/>
      <c r="T252" s="80"/>
      <c r="U252" s="93"/>
      <c r="V252" s="93"/>
      <c r="W252" s="93"/>
      <c r="X252" s="93"/>
      <c r="Y252" s="93"/>
      <c r="Z252" s="48"/>
      <c r="AA252" s="93"/>
    </row>
    <row r="253" spans="2:30">
      <c r="B253" s="297" t="s">
        <v>128</v>
      </c>
      <c r="C253" s="2"/>
      <c r="D253" s="3"/>
      <c r="E253" s="5" t="s">
        <v>129</v>
      </c>
      <c r="F253" s="5"/>
      <c r="G253" s="2"/>
      <c r="H253" s="3"/>
      <c r="I253" s="2"/>
      <c r="J253" s="2"/>
      <c r="T253" s="80"/>
      <c r="U253" s="93"/>
      <c r="V253" s="93"/>
      <c r="W253" s="94"/>
      <c r="X253" s="93"/>
      <c r="Y253" s="93"/>
      <c r="Z253" s="93"/>
      <c r="AA253" s="93"/>
    </row>
    <row r="254" spans="2:30">
      <c r="B254" s="297" t="s">
        <v>130</v>
      </c>
      <c r="C254" s="2"/>
      <c r="D254" s="3"/>
      <c r="E254" s="5" t="s">
        <v>187</v>
      </c>
      <c r="F254" s="5"/>
      <c r="G254" s="2"/>
      <c r="H254" s="3"/>
      <c r="I254" s="2"/>
      <c r="J254" s="2"/>
      <c r="T254" s="80"/>
      <c r="U254" s="93"/>
      <c r="V254" s="93"/>
      <c r="W254" s="94"/>
      <c r="X254" s="93"/>
      <c r="Y254" s="93"/>
      <c r="Z254" s="93"/>
      <c r="AA254" s="93"/>
    </row>
    <row r="255" spans="2:30">
      <c r="B255" s="297" t="s">
        <v>12</v>
      </c>
      <c r="C255" s="2"/>
      <c r="D255" s="3"/>
      <c r="E255" s="5" t="s">
        <v>132</v>
      </c>
      <c r="F255" s="5"/>
      <c r="G255" s="2"/>
      <c r="H255" s="3"/>
      <c r="I255" s="2"/>
      <c r="J255" s="2"/>
      <c r="T255" s="80"/>
      <c r="U255" s="93"/>
      <c r="V255" s="93"/>
      <c r="W255" s="94"/>
      <c r="X255" s="93"/>
      <c r="Y255" s="93"/>
      <c r="Z255" s="93"/>
      <c r="AA255" s="93"/>
    </row>
    <row r="256" spans="2:30">
      <c r="B256" s="307" t="s">
        <v>17</v>
      </c>
      <c r="E256" s="47" t="s">
        <v>133</v>
      </c>
    </row>
    <row r="257" spans="2:27">
      <c r="B257" s="297" t="s">
        <v>134</v>
      </c>
      <c r="C257" s="2"/>
      <c r="D257" s="3"/>
      <c r="E257" s="5" t="s">
        <v>135</v>
      </c>
      <c r="F257" s="5"/>
      <c r="G257" s="2"/>
      <c r="H257" s="3"/>
      <c r="I257" s="2"/>
      <c r="J257" s="4">
        <v>1.2</v>
      </c>
      <c r="T257" s="80"/>
      <c r="U257" s="93"/>
      <c r="V257" s="93"/>
      <c r="W257" s="93"/>
      <c r="X257" s="93"/>
      <c r="Y257" s="93"/>
      <c r="Z257" s="93"/>
      <c r="AA257" s="93"/>
    </row>
    <row r="258" spans="2:27">
      <c r="B258" s="297" t="s">
        <v>122</v>
      </c>
      <c r="C258" s="2"/>
      <c r="D258" s="3"/>
      <c r="E258" s="5" t="s">
        <v>136</v>
      </c>
      <c r="F258" s="5"/>
      <c r="G258" s="2"/>
      <c r="H258" s="3"/>
      <c r="I258" s="2"/>
      <c r="J258" s="4">
        <v>1.2</v>
      </c>
    </row>
    <row r="259" spans="2:27">
      <c r="B259" s="297" t="s">
        <v>137</v>
      </c>
      <c r="C259" s="2"/>
      <c r="D259" s="3"/>
      <c r="E259" s="5" t="s">
        <v>138</v>
      </c>
      <c r="F259" s="5"/>
      <c r="G259" s="2"/>
      <c r="H259" s="3"/>
      <c r="I259" s="2"/>
      <c r="J259" s="4">
        <v>1.2</v>
      </c>
    </row>
    <row r="260" spans="2:27">
      <c r="B260" s="297" t="s">
        <v>139</v>
      </c>
      <c r="C260" s="2"/>
      <c r="D260" s="3"/>
      <c r="E260" s="5" t="s">
        <v>140</v>
      </c>
      <c r="F260" s="5"/>
      <c r="G260" s="2"/>
      <c r="H260" s="3"/>
      <c r="I260" s="2"/>
      <c r="J260" s="4">
        <v>1.2</v>
      </c>
    </row>
    <row r="261" spans="2:27">
      <c r="B261" s="297" t="s">
        <v>141</v>
      </c>
      <c r="C261" s="2"/>
      <c r="D261" s="3"/>
      <c r="E261" s="5" t="s">
        <v>142</v>
      </c>
      <c r="F261" s="5"/>
      <c r="G261" s="2"/>
      <c r="H261" s="3"/>
      <c r="I261" s="2"/>
      <c r="J261" s="4">
        <v>1.2</v>
      </c>
    </row>
    <row r="262" spans="2:27">
      <c r="B262" s="297" t="s">
        <v>143</v>
      </c>
      <c r="C262" s="2"/>
      <c r="D262" s="3"/>
      <c r="E262" s="5" t="s">
        <v>144</v>
      </c>
      <c r="F262" s="5"/>
      <c r="G262" s="2"/>
      <c r="H262" s="3"/>
      <c r="I262" s="2"/>
      <c r="J262" s="4">
        <v>1.2</v>
      </c>
    </row>
    <row r="263" spans="2:27">
      <c r="B263" s="297" t="s">
        <v>145</v>
      </c>
      <c r="C263" s="2"/>
      <c r="D263" s="3"/>
      <c r="E263" s="5" t="s">
        <v>146</v>
      </c>
      <c r="F263" s="5"/>
      <c r="G263" s="2"/>
      <c r="H263" s="3"/>
      <c r="I263" s="2"/>
      <c r="J263" s="4">
        <v>1.2</v>
      </c>
    </row>
    <row r="264" spans="2:27">
      <c r="B264" s="297" t="s">
        <v>147</v>
      </c>
      <c r="C264" s="2"/>
      <c r="D264" s="3"/>
      <c r="E264" s="5" t="s">
        <v>148</v>
      </c>
      <c r="F264" s="5"/>
      <c r="G264" s="2"/>
      <c r="H264" s="3"/>
      <c r="I264" s="2"/>
      <c r="J264" s="4">
        <v>1.2</v>
      </c>
    </row>
    <row r="265" spans="2:27">
      <c r="B265" s="297" t="s">
        <v>149</v>
      </c>
      <c r="C265" s="2"/>
      <c r="D265" s="3"/>
      <c r="E265" s="5" t="s">
        <v>150</v>
      </c>
      <c r="F265" s="5"/>
      <c r="G265" s="2"/>
      <c r="H265" s="3"/>
      <c r="I265" s="2"/>
      <c r="J265" s="4">
        <v>1.2</v>
      </c>
    </row>
  </sheetData>
  <sheetProtection algorithmName="SHA-512" hashValue="0xw6QGdRJrnoSzOvm630VedeUqbSSLGQ9zYzKE/rDonM1ul50styUlMfYOoGjRnjCO+a2Tusy0/Xpd5zimTUBQ==" saltValue="KnaVQZe17V1AxTrtHrLv/w==" spinCount="100000" sheet="1" objects="1" scenarios="1" selectLockedCells="1"/>
  <mergeCells count="40">
    <mergeCell ref="AH51:AL51"/>
    <mergeCell ref="D7:J7"/>
    <mergeCell ref="D8:J8"/>
    <mergeCell ref="D9:J9"/>
    <mergeCell ref="D10:J10"/>
    <mergeCell ref="D11:J11"/>
    <mergeCell ref="D12:J12"/>
    <mergeCell ref="G20:J20"/>
    <mergeCell ref="G51:L51"/>
    <mergeCell ref="B17:D17"/>
    <mergeCell ref="L10:M10"/>
    <mergeCell ref="M11:O12"/>
    <mergeCell ref="M7:O8"/>
    <mergeCell ref="L16:O16"/>
    <mergeCell ref="L17:O17"/>
    <mergeCell ref="L18:O18"/>
    <mergeCell ref="D4:J4"/>
    <mergeCell ref="D5:J5"/>
    <mergeCell ref="D6:J6"/>
    <mergeCell ref="K20:L20"/>
    <mergeCell ref="L6:N6"/>
    <mergeCell ref="G17:J17"/>
    <mergeCell ref="G44:J44"/>
    <mergeCell ref="AL32:AM32"/>
    <mergeCell ref="AL20:AM20"/>
    <mergeCell ref="Q24:U24"/>
    <mergeCell ref="K44:L44"/>
    <mergeCell ref="G32:H32"/>
    <mergeCell ref="B38:G38"/>
    <mergeCell ref="H38:M38"/>
    <mergeCell ref="Q31:V31"/>
    <mergeCell ref="N38:O38"/>
    <mergeCell ref="L39:L40"/>
    <mergeCell ref="I39:J40"/>
    <mergeCell ref="AN20:AP20"/>
    <mergeCell ref="AQ32:AR32"/>
    <mergeCell ref="AQ20:AR20"/>
    <mergeCell ref="Q30:U30"/>
    <mergeCell ref="Q20:T21"/>
    <mergeCell ref="AN32:AP32"/>
  </mergeCells>
  <conditionalFormatting sqref="D22:D31">
    <cfRule type="expression" dxfId="6" priority="12">
      <formula>$AF22</formula>
    </cfRule>
    <cfRule type="expression" dxfId="5" priority="13">
      <formula>IF(OR(D22=25,D22=32,D22=50,AND($G$17="INOX",D22=40),$B$17="1.4xxx"),"wahr","falsch")</formula>
    </cfRule>
  </conditionalFormatting>
  <conditionalFormatting sqref="K22:K31">
    <cfRule type="expression" dxfId="4" priority="2">
      <formula>AND(D22&gt;0,N22&gt;0,K22="")</formula>
    </cfRule>
  </conditionalFormatting>
  <conditionalFormatting sqref="L22:L31">
    <cfRule type="expression" dxfId="3" priority="1">
      <formula>AND(D22&gt;0,N22&gt;0,L22="")</formula>
    </cfRule>
  </conditionalFormatting>
  <conditionalFormatting sqref="Q31">
    <cfRule type="expression" dxfId="2" priority="14">
      <formula>OR(F22:F31&gt;0)</formula>
    </cfRule>
  </conditionalFormatting>
  <dataValidations count="7">
    <dataValidation type="list" allowBlank="1" showInputMessage="1" showErrorMessage="1" sqref="K46:L50" xr:uid="{00000000-0002-0000-0000-000002000000}">
      <formula1>$B$77:$B$86</formula1>
    </dataValidation>
    <dataValidation type="list" allowBlank="1" showInputMessage="1" showErrorMessage="1" sqref="K22:L31" xr:uid="{00000000-0002-0000-0000-000003000000}">
      <formula1>$B$77:$B$135</formula1>
    </dataValidation>
    <dataValidation type="list" allowBlank="1" showInputMessage="1" showErrorMessage="1" sqref="E46:E50" xr:uid="{00000000-0002-0000-0000-000004000000}">
      <formula1>$B$54:$B$65</formula1>
    </dataValidation>
    <dataValidation type="list" allowBlank="1" showInputMessage="1" showErrorMessage="1" sqref="E22:E31" xr:uid="{00000000-0002-0000-0000-000005000000}">
      <formula1>$B$54:$B$68</formula1>
    </dataValidation>
    <dataValidation type="list" allowBlank="1" showInputMessage="1" showErrorMessage="1" sqref="D22:D31" xr:uid="{00000000-0002-0000-0000-000007000000}">
      <formula1>Pulldown</formula1>
    </dataValidation>
    <dataValidation type="list" allowBlank="1" showInputMessage="1" showErrorMessage="1" sqref="G22:G31 G46:G50" xr:uid="{50A1ABE6-C98A-4D75-AD60-645E1A889164}">
      <formula1>$B$72:$B$75</formula1>
    </dataValidation>
    <dataValidation type="list" allowBlank="1" showInputMessage="1" showErrorMessage="1" sqref="B17:D17" xr:uid="{00000000-0002-0000-0000-000001000000}">
      <formula1>$B$214:$B$220</formula1>
    </dataValidation>
  </dataValidations>
  <pageMargins left="0.51181102362204722" right="0.23622047244094491" top="0.39370078740157483" bottom="0.27559055118110237" header="0.23622047244094491" footer="0.23622047244094491"/>
  <pageSetup paperSize="9" scale="75" orientation="portrait" r:id="rId1"/>
  <headerFooter alignWithMargins="0"/>
  <drawing r:id="rId2"/>
  <legacyDrawing r:id="rId3"/>
  <controls>
    <mc:AlternateContent xmlns:mc="http://schemas.openxmlformats.org/markup-compatibility/2006">
      <mc:Choice Requires="x14">
        <control shapeId="14340" r:id="rId4" name="CheckBox4">
          <controlPr defaultSize="0" autoLine="0" r:id="rId5">
            <anchor moveWithCells="1">
              <from>
                <xdr:col>4</xdr:col>
                <xdr:colOff>161925</xdr:colOff>
                <xdr:row>366</xdr:row>
                <xdr:rowOff>57150</xdr:rowOff>
              </from>
              <to>
                <xdr:col>6</xdr:col>
                <xdr:colOff>219075</xdr:colOff>
                <xdr:row>374</xdr:row>
                <xdr:rowOff>38100</xdr:rowOff>
              </to>
            </anchor>
          </controlPr>
        </control>
      </mc:Choice>
      <mc:Fallback>
        <control shapeId="14340" r:id="rId4" name="CheckBox4"/>
      </mc:Fallback>
    </mc:AlternateContent>
    <mc:AlternateContent xmlns:mc="http://schemas.openxmlformats.org/markup-compatibility/2006">
      <mc:Choice Requires="x14">
        <control shapeId="14339" r:id="rId6" name="CheckBox3">
          <controlPr defaultSize="0" autoLine="0" r:id="rId7">
            <anchor moveWithCells="1">
              <from>
                <xdr:col>4</xdr:col>
                <xdr:colOff>161925</xdr:colOff>
                <xdr:row>355</xdr:row>
                <xdr:rowOff>28575</xdr:rowOff>
              </from>
              <to>
                <xdr:col>6</xdr:col>
                <xdr:colOff>219075</xdr:colOff>
                <xdr:row>363</xdr:row>
                <xdr:rowOff>9525</xdr:rowOff>
              </to>
            </anchor>
          </controlPr>
        </control>
      </mc:Choice>
      <mc:Fallback>
        <control shapeId="14339" r:id="rId6" name="CheckBox3"/>
      </mc:Fallback>
    </mc:AlternateContent>
    <mc:AlternateContent xmlns:mc="http://schemas.openxmlformats.org/markup-compatibility/2006">
      <mc:Choice Requires="x14">
        <control shapeId="14338" r:id="rId8" name="CheckBox2">
          <controlPr defaultSize="0" autoLine="0" r:id="rId9">
            <anchor moveWithCells="1">
              <from>
                <xdr:col>4</xdr:col>
                <xdr:colOff>161925</xdr:colOff>
                <xdr:row>360</xdr:row>
                <xdr:rowOff>142875</xdr:rowOff>
              </from>
              <to>
                <xdr:col>6</xdr:col>
                <xdr:colOff>219075</xdr:colOff>
                <xdr:row>368</xdr:row>
                <xdr:rowOff>123825</xdr:rowOff>
              </to>
            </anchor>
          </controlPr>
        </control>
      </mc:Choice>
      <mc:Fallback>
        <control shapeId="14338" r:id="rId8" name="CheckBox2"/>
      </mc:Fallback>
    </mc:AlternateContent>
    <mc:AlternateContent xmlns:mc="http://schemas.openxmlformats.org/markup-compatibility/2006">
      <mc:Choice Requires="x14">
        <control shapeId="14337" r:id="rId10" name="CheckBox1">
          <controlPr defaultSize="0" autoLine="0" r:id="rId11">
            <anchor moveWithCells="1">
              <from>
                <xdr:col>4</xdr:col>
                <xdr:colOff>161925</xdr:colOff>
                <xdr:row>349</xdr:row>
                <xdr:rowOff>114300</xdr:rowOff>
              </from>
              <to>
                <xdr:col>6</xdr:col>
                <xdr:colOff>219075</xdr:colOff>
                <xdr:row>357</xdr:row>
                <xdr:rowOff>104775</xdr:rowOff>
              </to>
            </anchor>
          </controlPr>
        </control>
      </mc:Choice>
      <mc:Fallback>
        <control shapeId="14337" r:id="rId10" name="CheckBox1"/>
      </mc:Fallback>
    </mc:AlternateContent>
  </control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000-000006000000}">
          <x14:formula1>
            <xm:f>'QR Codes'!$A$2:$A$5</xm:f>
          </x14:formula1>
          <xm:sqref>G17:J17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Tabelle3">
    <pageSetUpPr fitToPage="1"/>
  </sheetPr>
  <dimension ref="A1:CA329"/>
  <sheetViews>
    <sheetView showGridLines="0" showZeros="0" showOutlineSymbols="0" view="pageBreakPreview" zoomScaleNormal="70" zoomScaleSheetLayoutView="100" workbookViewId="0">
      <selection activeCell="D4" sqref="D4:G4"/>
    </sheetView>
  </sheetViews>
  <sheetFormatPr baseColWidth="10" defaultColWidth="11" defaultRowHeight="15"/>
  <cols>
    <col min="1" max="1" width="0.77734375" customWidth="1"/>
    <col min="2" max="3" width="6.6640625" customWidth="1"/>
    <col min="4" max="4" width="5.6640625" customWidth="1"/>
    <col min="5" max="5" width="8.6640625" customWidth="1"/>
    <col min="6" max="6" width="4.6640625" customWidth="1"/>
    <col min="7" max="7" width="28.21875" customWidth="1"/>
    <col min="8" max="8" width="6.6640625" customWidth="1"/>
    <col min="9" max="9" width="9.33203125" customWidth="1"/>
    <col min="10" max="11" width="8.6640625" customWidth="1"/>
    <col min="12" max="12" width="9.6640625" customWidth="1"/>
    <col min="13" max="13" width="10" customWidth="1"/>
    <col min="14" max="14" width="13.109375" customWidth="1"/>
    <col min="15" max="15" width="16.109375" customWidth="1"/>
    <col min="16" max="16" width="30.77734375" customWidth="1"/>
    <col min="17" max="17" width="25.21875" customWidth="1"/>
    <col min="18" max="18" width="11" customWidth="1"/>
    <col min="19" max="19" width="12.44140625" customWidth="1"/>
    <col min="20" max="20" width="19" customWidth="1"/>
    <col min="21" max="21" width="16.21875" customWidth="1"/>
    <col min="22" max="22" width="10" customWidth="1"/>
    <col min="23" max="23" width="13.77734375" customWidth="1"/>
    <col min="24" max="24" width="45.21875" customWidth="1"/>
    <col min="25" max="25" width="15.88671875" hidden="1" customWidth="1"/>
    <col min="26" max="26" width="11" hidden="1" customWidth="1"/>
    <col min="27" max="27" width="5.33203125" hidden="1" customWidth="1"/>
    <col min="28" max="78" width="11" hidden="1" customWidth="1"/>
  </cols>
  <sheetData>
    <row r="1" spans="1:79" s="9" customFormat="1" ht="21.75">
      <c r="A1" s="184"/>
      <c r="B1" s="185" t="s">
        <v>0</v>
      </c>
      <c r="C1" s="186"/>
      <c r="D1" s="46"/>
      <c r="E1" s="46"/>
      <c r="F1" s="46"/>
      <c r="G1" s="46"/>
      <c r="H1" s="46"/>
      <c r="I1" s="46"/>
      <c r="J1" s="46"/>
      <c r="K1" s="46"/>
      <c r="L1" s="46"/>
      <c r="M1" s="2"/>
      <c r="N1" s="7"/>
      <c r="O1" s="7"/>
      <c r="P1" s="7"/>
      <c r="Z1" s="187"/>
      <c r="AA1" s="187"/>
      <c r="AB1" s="187"/>
      <c r="AC1" s="187"/>
      <c r="AD1" s="187"/>
      <c r="AE1" s="188"/>
      <c r="AF1" s="12"/>
      <c r="AG1" s="12"/>
      <c r="AH1" s="12"/>
      <c r="AI1" s="19"/>
      <c r="AJ1" s="19"/>
      <c r="AK1" s="19"/>
      <c r="AL1" s="19"/>
      <c r="AM1" s="19"/>
      <c r="AN1" s="19"/>
      <c r="AO1" s="19"/>
      <c r="AP1" s="19"/>
      <c r="AQ1" s="19"/>
      <c r="AR1" s="19"/>
      <c r="AS1" s="19"/>
      <c r="AT1" s="19"/>
      <c r="AU1" s="19"/>
      <c r="AV1" s="19"/>
      <c r="AW1" s="19"/>
      <c r="AX1" s="19"/>
      <c r="AY1" s="19"/>
      <c r="AZ1" s="19"/>
      <c r="BA1" s="19"/>
      <c r="BB1" s="19"/>
      <c r="BC1" s="19"/>
      <c r="BD1" s="19"/>
      <c r="BE1" s="19"/>
      <c r="BF1" s="19"/>
      <c r="BG1" s="113" t="s">
        <v>1</v>
      </c>
      <c r="BH1" s="12"/>
      <c r="BI1" s="12"/>
      <c r="BJ1" s="12"/>
      <c r="BK1" s="12"/>
      <c r="BL1" s="154">
        <f>IF(V201="",0,V201)</f>
        <v>12</v>
      </c>
      <c r="BM1" s="154">
        <f t="array" ref="BM1">IF(ROW()&gt;SUM(N(BL$1:BL$14&lt;&gt;0)),"",INDEX(BL$1:BL$14,SMALL(IF(BL$1:BL$14&lt;&gt;0,ROW($1:$14)),ROW())))</f>
        <v>12</v>
      </c>
      <c r="BN1" s="19"/>
      <c r="BO1" s="19"/>
      <c r="BP1" s="19"/>
      <c r="BQ1" s="19"/>
      <c r="BR1" s="19"/>
      <c r="BS1" s="19"/>
      <c r="BT1" s="19"/>
      <c r="BU1" s="19"/>
      <c r="BV1" s="19"/>
      <c r="BW1" s="19"/>
      <c r="BX1" s="19"/>
      <c r="BY1" s="19"/>
      <c r="BZ1" s="19"/>
      <c r="CA1" s="19"/>
    </row>
    <row r="2" spans="1:79" s="9" customFormat="1" ht="20.25">
      <c r="A2" s="184"/>
      <c r="B2" s="185" t="s">
        <v>2</v>
      </c>
      <c r="C2" s="186"/>
      <c r="D2" s="46"/>
      <c r="E2" s="46"/>
      <c r="F2" s="46"/>
      <c r="G2" s="189"/>
      <c r="H2" s="189"/>
      <c r="I2" s="189"/>
      <c r="J2" s="46"/>
      <c r="K2" s="46"/>
      <c r="L2" s="46"/>
      <c r="M2" s="2"/>
      <c r="N2" s="7"/>
      <c r="O2" s="7"/>
      <c r="P2" s="7"/>
      <c r="Q2" s="14"/>
      <c r="Z2" s="187"/>
      <c r="AA2" s="187"/>
      <c r="AB2" s="187"/>
      <c r="AC2" s="187"/>
      <c r="AD2" s="187"/>
      <c r="AE2" s="188"/>
      <c r="AF2" s="12"/>
      <c r="AG2" s="12"/>
      <c r="AH2" s="12"/>
      <c r="AI2" s="19"/>
      <c r="AJ2" s="19"/>
      <c r="AK2" s="19"/>
      <c r="AL2" s="19"/>
      <c r="AM2" s="19"/>
      <c r="AN2" s="19"/>
      <c r="AO2" s="19"/>
      <c r="AP2" s="19"/>
      <c r="AQ2" s="19"/>
      <c r="AR2" s="19"/>
      <c r="AS2" s="19"/>
      <c r="AT2" s="19"/>
      <c r="AU2" s="19"/>
      <c r="AV2" s="19"/>
      <c r="AW2" s="19"/>
      <c r="AX2" s="19"/>
      <c r="AY2" s="19"/>
      <c r="AZ2" s="19"/>
      <c r="BA2" s="19"/>
      <c r="BB2" s="19"/>
      <c r="BC2" s="19"/>
      <c r="BD2" s="19"/>
      <c r="BE2" s="19"/>
      <c r="BF2" s="19"/>
      <c r="BG2" s="2" t="s">
        <v>3</v>
      </c>
      <c r="BH2" s="12"/>
      <c r="BI2" s="12"/>
      <c r="BJ2" s="12"/>
      <c r="BK2" s="12"/>
      <c r="BL2" s="155">
        <f t="shared" ref="BL2:BL14" si="0">IF(V202="",0,V202)</f>
        <v>14</v>
      </c>
      <c r="BM2" s="155">
        <f t="array" ref="BM2">IF(ROW()&gt;SUM(N(BL$1:BL$14&lt;&gt;0)),"",INDEX(BL$1:BL$14,SMALL(IF(BL$1:BL$14&lt;&gt;0,ROW($1:$14)),ROW())))</f>
        <v>14</v>
      </c>
      <c r="BN2" s="19"/>
      <c r="BO2" s="19"/>
      <c r="BP2" s="19"/>
      <c r="BQ2" s="19"/>
      <c r="BR2" s="19"/>
      <c r="BS2" s="19"/>
      <c r="BT2" s="19"/>
      <c r="BU2" s="19"/>
      <c r="BV2" s="19"/>
      <c r="BW2" s="19"/>
      <c r="BX2" s="19"/>
      <c r="BY2" s="19"/>
      <c r="BZ2" s="19"/>
      <c r="CA2" s="19"/>
    </row>
    <row r="3" spans="1:79" s="9" customFormat="1" ht="18.75" customHeight="1" thickBot="1">
      <c r="A3" s="184"/>
      <c r="B3" s="190"/>
      <c r="C3" s="190"/>
      <c r="D3" s="190"/>
      <c r="E3" s="190"/>
      <c r="F3" s="190"/>
      <c r="G3" s="190"/>
      <c r="H3" s="46"/>
      <c r="I3" s="190"/>
      <c r="J3" s="190"/>
      <c r="K3" s="190"/>
      <c r="L3" s="190"/>
      <c r="M3" s="2"/>
      <c r="O3" s="191"/>
      <c r="P3" s="192"/>
      <c r="Q3" s="16"/>
      <c r="Z3" s="187"/>
      <c r="AA3" s="187"/>
      <c r="AB3" s="187"/>
      <c r="AC3" s="187"/>
      <c r="AD3" s="187"/>
      <c r="AE3" s="188"/>
      <c r="AF3" s="12"/>
      <c r="AG3" s="12"/>
      <c r="AH3" s="12"/>
      <c r="AI3" s="19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  <c r="BA3" s="19"/>
      <c r="BB3" s="19"/>
      <c r="BC3" s="19"/>
      <c r="BD3" s="19"/>
      <c r="BE3" s="19"/>
      <c r="BF3" s="19"/>
      <c r="BG3" s="12"/>
      <c r="BH3" s="12"/>
      <c r="BI3" s="12"/>
      <c r="BJ3" s="12"/>
      <c r="BK3" s="12"/>
      <c r="BL3" s="155">
        <f t="shared" si="0"/>
        <v>16</v>
      </c>
      <c r="BM3" s="155">
        <f t="array" ref="BM3">IF(ROW()&gt;SUM(N(BL$1:BL$14&lt;&gt;0)),"",INDEX(BL$1:BL$14,SMALL(IF(BL$1:BL$14&lt;&gt;0,ROW($1:$14)),ROW())))</f>
        <v>16</v>
      </c>
      <c r="BN3" s="19"/>
      <c r="BO3" s="19"/>
      <c r="BP3" s="19"/>
      <c r="BQ3" s="19"/>
      <c r="BR3" s="19"/>
      <c r="BS3" s="19"/>
      <c r="BT3" s="19"/>
      <c r="BU3" s="19"/>
      <c r="BV3" s="19"/>
      <c r="BW3" s="19"/>
      <c r="BX3" s="19"/>
      <c r="BY3" s="19"/>
      <c r="BZ3" s="19"/>
      <c r="CA3" s="19"/>
    </row>
    <row r="4" spans="1:79" s="9" customFormat="1" ht="14.25" customHeight="1">
      <c r="A4" s="184"/>
      <c r="B4" s="193" t="s">
        <v>5</v>
      </c>
      <c r="C4" s="194"/>
      <c r="D4" s="435"/>
      <c r="E4" s="435"/>
      <c r="F4" s="435"/>
      <c r="G4" s="435"/>
      <c r="H4" s="195"/>
      <c r="I4" s="196" t="s">
        <v>6</v>
      </c>
      <c r="J4" s="197"/>
      <c r="K4" s="193" t="s">
        <v>7</v>
      </c>
      <c r="L4" s="195"/>
      <c r="M4" s="2"/>
      <c r="N4" s="7"/>
      <c r="O4" s="7"/>
      <c r="P4" s="7"/>
      <c r="Z4" s="187"/>
      <c r="AA4" s="187"/>
      <c r="AB4" s="187"/>
      <c r="AC4" s="187"/>
      <c r="AD4" s="187"/>
      <c r="AE4" s="188"/>
      <c r="AF4" s="12"/>
      <c r="AG4" s="12"/>
      <c r="AH4" s="12"/>
      <c r="AI4" s="19"/>
      <c r="AJ4" s="19"/>
      <c r="AK4" s="19"/>
      <c r="AL4" s="19"/>
      <c r="AM4" s="19"/>
      <c r="AN4" s="19"/>
      <c r="AO4" s="19"/>
      <c r="AP4" s="19"/>
      <c r="AQ4" s="19"/>
      <c r="AR4" s="19"/>
      <c r="AS4" s="19"/>
      <c r="AT4" s="19"/>
      <c r="AU4" s="19"/>
      <c r="AV4" s="19"/>
      <c r="AW4" s="19"/>
      <c r="AX4" s="19"/>
      <c r="AY4" s="19"/>
      <c r="AZ4" s="19"/>
      <c r="BA4" s="19"/>
      <c r="BB4" s="19"/>
      <c r="BC4" s="19"/>
      <c r="BD4" s="19"/>
      <c r="BE4" s="19"/>
      <c r="BF4" s="19"/>
      <c r="BG4" s="113" t="s">
        <v>8</v>
      </c>
      <c r="BH4" s="12"/>
      <c r="BI4" s="160" t="str">
        <f>B17</f>
        <v>B500 B</v>
      </c>
      <c r="BJ4" s="12"/>
      <c r="BK4" s="12"/>
      <c r="BL4" s="155">
        <f t="shared" si="0"/>
        <v>18</v>
      </c>
      <c r="BM4" s="155">
        <f t="array" ref="BM4">IF(ROW()&gt;SUM(N(BL$1:BL$14&lt;&gt;0)),"",INDEX(BL$1:BL$14,SMALL(IF(BL$1:BL$14&lt;&gt;0,ROW($1:$14)),ROW())))</f>
        <v>18</v>
      </c>
      <c r="BN4" s="19"/>
      <c r="BO4" s="19"/>
      <c r="BP4" s="19"/>
      <c r="BQ4" s="19"/>
      <c r="BR4" s="19"/>
      <c r="BS4" s="19"/>
      <c r="BT4" s="19"/>
      <c r="BU4" s="19"/>
      <c r="BV4" s="19"/>
      <c r="BW4" s="19"/>
      <c r="BX4" s="19"/>
      <c r="BY4" s="19"/>
      <c r="BZ4" s="19"/>
      <c r="CA4" s="19"/>
    </row>
    <row r="5" spans="1:79" s="9" customFormat="1" ht="14.25" customHeight="1">
      <c r="A5" s="184"/>
      <c r="B5" s="193"/>
      <c r="C5" s="195"/>
      <c r="D5" s="436"/>
      <c r="E5" s="436"/>
      <c r="F5" s="436"/>
      <c r="G5" s="436"/>
      <c r="H5" s="195"/>
      <c r="I5" s="198"/>
      <c r="J5" s="410"/>
      <c r="K5" s="198"/>
      <c r="L5" s="195"/>
      <c r="M5" s="2"/>
      <c r="N5" s="11" t="s">
        <v>21</v>
      </c>
      <c r="O5" s="7"/>
      <c r="P5" s="7"/>
      <c r="Z5" s="187"/>
      <c r="AA5" s="187"/>
      <c r="AB5" s="187"/>
      <c r="AC5" s="187"/>
      <c r="AD5" s="187"/>
      <c r="AE5" s="188"/>
      <c r="AF5" s="12"/>
      <c r="AG5" s="12"/>
      <c r="AH5" s="12"/>
      <c r="AI5" s="19"/>
      <c r="AJ5" s="19"/>
      <c r="AK5" s="19"/>
      <c r="AL5" s="19"/>
      <c r="AM5" s="19"/>
      <c r="AN5" s="19"/>
      <c r="AO5" s="19"/>
      <c r="AP5" s="19"/>
      <c r="AQ5" s="19"/>
      <c r="AR5" s="19"/>
      <c r="AS5" s="19"/>
      <c r="AT5" s="19"/>
      <c r="AU5" s="19"/>
      <c r="AV5" s="19"/>
      <c r="AW5" s="19"/>
      <c r="AX5" s="19"/>
      <c r="AY5" s="19"/>
      <c r="AZ5" s="19"/>
      <c r="BA5" s="19"/>
      <c r="BB5" s="19"/>
      <c r="BC5" s="19"/>
      <c r="BD5" s="19"/>
      <c r="BE5" s="19"/>
      <c r="BF5" s="19"/>
      <c r="BG5" s="113"/>
      <c r="BH5" s="12"/>
      <c r="BI5" s="160"/>
      <c r="BJ5" s="12"/>
      <c r="BK5" s="12"/>
      <c r="BL5" s="155">
        <f t="shared" si="0"/>
        <v>20</v>
      </c>
      <c r="BM5" s="155">
        <f t="array" ref="BM5">IF(ROW()&gt;SUM(N(BL$1:BL$14&lt;&gt;0)),"",INDEX(BL$1:BL$14,SMALL(IF(BL$1:BL$14&lt;&gt;0,ROW($1:$14)),ROW())))</f>
        <v>20</v>
      </c>
      <c r="BN5" s="19"/>
      <c r="BO5" s="19"/>
      <c r="BP5" s="19"/>
      <c r="BQ5" s="19"/>
      <c r="BR5" s="19"/>
      <c r="BS5" s="19"/>
      <c r="BT5" s="19"/>
      <c r="BU5" s="19"/>
      <c r="BV5" s="19"/>
      <c r="BW5" s="19"/>
      <c r="BX5" s="19"/>
      <c r="BY5" s="19"/>
      <c r="BZ5" s="19"/>
      <c r="CA5" s="19"/>
    </row>
    <row r="6" spans="1:79" s="9" customFormat="1" ht="17.25" customHeight="1">
      <c r="A6" s="184"/>
      <c r="B6" s="411"/>
      <c r="C6" s="412"/>
      <c r="D6" s="437"/>
      <c r="E6" s="437"/>
      <c r="F6" s="437"/>
      <c r="G6" s="437"/>
      <c r="H6" s="195"/>
      <c r="I6" s="440"/>
      <c r="J6" s="441"/>
      <c r="K6" s="459"/>
      <c r="L6" s="440"/>
      <c r="M6" s="2"/>
      <c r="N6" s="199" t="s">
        <v>25</v>
      </c>
      <c r="O6" s="7"/>
      <c r="P6" s="200"/>
      <c r="Z6" s="187"/>
      <c r="AA6" s="187"/>
      <c r="AB6" s="187"/>
      <c r="AC6" s="187"/>
      <c r="AD6" s="187"/>
      <c r="AE6" s="188"/>
      <c r="AF6" s="12"/>
      <c r="AG6" s="12"/>
      <c r="AH6" s="12"/>
      <c r="AI6" s="19"/>
      <c r="AJ6" s="19"/>
      <c r="AK6" s="19"/>
      <c r="AL6" s="19"/>
      <c r="AM6" s="19"/>
      <c r="AN6" s="19"/>
      <c r="AO6" s="19"/>
      <c r="AP6" s="19"/>
      <c r="AQ6" s="19"/>
      <c r="AR6" s="19"/>
      <c r="AS6" s="19"/>
      <c r="AT6" s="19"/>
      <c r="AU6" s="19"/>
      <c r="AV6" s="19"/>
      <c r="AW6" s="19"/>
      <c r="AX6" s="19"/>
      <c r="AY6" s="19"/>
      <c r="AZ6" s="19"/>
      <c r="BA6" s="19"/>
      <c r="BB6" s="19"/>
      <c r="BC6" s="19"/>
      <c r="BD6" s="19"/>
      <c r="BE6" s="19"/>
      <c r="BF6" s="19"/>
      <c r="BG6" s="113" t="s">
        <v>26</v>
      </c>
      <c r="BH6" s="12"/>
      <c r="BI6" s="160" t="str">
        <f>G17</f>
        <v>STANDARD</v>
      </c>
      <c r="BJ6" s="12"/>
      <c r="BK6" s="12"/>
      <c r="BL6" s="155">
        <f t="shared" si="0"/>
        <v>22</v>
      </c>
      <c r="BM6" s="155">
        <f t="array" ref="BM6">IF(ROW()&gt;SUM(N(BL$1:BL$14&lt;&gt;0)),"",INDEX(BL$1:BL$14,SMALL(IF(BL$1:BL$14&lt;&gt;0,ROW($1:$14)),ROW())))</f>
        <v>22</v>
      </c>
      <c r="BN6" s="19"/>
      <c r="BO6" s="19"/>
      <c r="BP6" s="19"/>
      <c r="BQ6" s="19"/>
      <c r="BR6" s="19"/>
      <c r="BS6" s="19"/>
      <c r="BT6" s="19"/>
      <c r="BU6" s="19"/>
      <c r="BV6" s="19"/>
      <c r="BW6" s="19"/>
      <c r="BX6" s="19"/>
      <c r="BY6" s="19"/>
      <c r="BZ6" s="19"/>
      <c r="CA6" s="19"/>
    </row>
    <row r="7" spans="1:79" s="9" customFormat="1" ht="19.5" customHeight="1">
      <c r="A7" s="184"/>
      <c r="B7" s="201" t="s">
        <v>29</v>
      </c>
      <c r="C7" s="202"/>
      <c r="D7" s="446"/>
      <c r="E7" s="446"/>
      <c r="F7" s="446"/>
      <c r="G7" s="446"/>
      <c r="H7" s="195"/>
      <c r="I7" s="193" t="s">
        <v>30</v>
      </c>
      <c r="J7" s="456"/>
      <c r="K7" s="456"/>
      <c r="L7" s="456"/>
      <c r="M7" s="2"/>
      <c r="N7" s="199" t="s">
        <v>31</v>
      </c>
      <c r="O7" s="7"/>
      <c r="P7" s="7"/>
      <c r="Z7" s="187"/>
      <c r="AA7" s="187"/>
      <c r="AB7" s="187"/>
      <c r="AC7" s="187"/>
      <c r="AD7" s="187"/>
      <c r="AE7" s="188"/>
      <c r="AF7" s="12"/>
      <c r="AG7" s="12"/>
      <c r="AH7" s="12"/>
      <c r="AI7" s="19"/>
      <c r="AJ7" s="19"/>
      <c r="AK7" s="19"/>
      <c r="AL7" s="19"/>
      <c r="AM7" s="19"/>
      <c r="AN7" s="19"/>
      <c r="AO7" s="19"/>
      <c r="AP7" s="19"/>
      <c r="AQ7" s="19"/>
      <c r="AR7" s="19"/>
      <c r="AS7" s="19"/>
      <c r="AT7" s="19"/>
      <c r="AU7" s="19"/>
      <c r="AV7" s="19"/>
      <c r="AW7" s="19"/>
      <c r="AX7" s="19"/>
      <c r="AY7" s="19"/>
      <c r="AZ7" s="19"/>
      <c r="BA7" s="19"/>
      <c r="BB7" s="19"/>
      <c r="BC7" s="19"/>
      <c r="BD7" s="19"/>
      <c r="BE7" s="19"/>
      <c r="BF7" s="19"/>
      <c r="BG7" s="12"/>
      <c r="BH7" s="12"/>
      <c r="BI7" s="12"/>
      <c r="BJ7" s="12"/>
      <c r="BK7" s="12"/>
      <c r="BL7" s="155">
        <f t="shared" si="0"/>
        <v>0</v>
      </c>
      <c r="BM7" s="155">
        <f t="array" ref="BM7">IF(ROW()&gt;SUM(N(BL$1:BL$14&lt;&gt;0)),"",INDEX(BL$1:BL$14,SMALL(IF(BL$1:BL$14&lt;&gt;0,ROW($1:$14)),ROW())))</f>
        <v>26</v>
      </c>
      <c r="BN7" s="19"/>
      <c r="BO7" s="19"/>
      <c r="BP7" s="19"/>
      <c r="BQ7" s="19"/>
      <c r="BR7" s="19"/>
      <c r="BS7" s="19"/>
      <c r="BT7" s="19"/>
      <c r="BU7" s="19"/>
      <c r="BV7" s="19"/>
      <c r="BW7" s="19"/>
      <c r="BX7" s="19"/>
      <c r="BY7" s="19"/>
      <c r="BZ7" s="19"/>
      <c r="CA7" s="19"/>
    </row>
    <row r="8" spans="1:79" s="9" customFormat="1" ht="16.5" customHeight="1">
      <c r="A8" s="184"/>
      <c r="B8" s="201" t="s">
        <v>34</v>
      </c>
      <c r="C8" s="202"/>
      <c r="D8" s="446"/>
      <c r="E8" s="446"/>
      <c r="F8" s="446"/>
      <c r="G8" s="446"/>
      <c r="H8" s="203"/>
      <c r="I8" s="412"/>
      <c r="J8" s="440"/>
      <c r="K8" s="440"/>
      <c r="L8" s="440"/>
      <c r="M8" s="2"/>
      <c r="N8" s="39" t="s">
        <v>188</v>
      </c>
      <c r="O8" s="7"/>
      <c r="P8" s="7"/>
      <c r="Z8" s="187"/>
      <c r="AA8" s="187"/>
      <c r="AB8" s="187"/>
      <c r="AC8" s="187"/>
      <c r="AD8" s="187"/>
      <c r="AE8" s="188"/>
      <c r="AF8" s="12"/>
      <c r="AG8" s="12"/>
      <c r="AH8" s="12"/>
      <c r="AI8" s="19"/>
      <c r="AJ8" s="19"/>
      <c r="AK8" s="19"/>
      <c r="AL8" s="19"/>
      <c r="AM8" s="19"/>
      <c r="AN8" s="19"/>
      <c r="AO8" s="19"/>
      <c r="AP8" s="19"/>
      <c r="AQ8" s="19"/>
      <c r="AR8" s="19"/>
      <c r="AS8" s="19"/>
      <c r="AT8" s="19"/>
      <c r="AU8" s="19"/>
      <c r="AV8" s="19"/>
      <c r="AW8" s="19"/>
      <c r="AX8" s="19"/>
      <c r="AY8" s="19"/>
      <c r="AZ8" s="19"/>
      <c r="BA8" s="19"/>
      <c r="BB8" s="19"/>
      <c r="BC8" s="19"/>
      <c r="BD8" s="19"/>
      <c r="BE8" s="19"/>
      <c r="BF8" s="19"/>
      <c r="BG8" s="12"/>
      <c r="BH8" s="12"/>
      <c r="BI8" s="12"/>
      <c r="BJ8" s="12"/>
      <c r="BK8" s="12"/>
      <c r="BL8" s="155">
        <f t="shared" si="0"/>
        <v>26</v>
      </c>
      <c r="BM8" s="155">
        <f t="array" ref="BM8">IF(ROW()&gt;SUM(N(BL$1:BL$14&lt;&gt;0)),"",INDEX(BL$1:BL$14,SMALL(IF(BL$1:BL$14&lt;&gt;0,ROW($1:$14)),ROW())))</f>
        <v>30</v>
      </c>
      <c r="BN8" s="19"/>
      <c r="BO8" s="19"/>
      <c r="BP8" s="19"/>
      <c r="BQ8" s="19"/>
      <c r="BR8" s="19"/>
      <c r="BS8" s="19"/>
      <c r="BT8" s="19"/>
      <c r="BU8" s="19"/>
      <c r="BV8" s="19"/>
      <c r="BW8" s="19"/>
      <c r="BX8" s="19"/>
      <c r="BY8" s="19"/>
      <c r="BZ8" s="19"/>
      <c r="CA8" s="19"/>
    </row>
    <row r="9" spans="1:79" s="9" customFormat="1">
      <c r="A9" s="184"/>
      <c r="B9" s="193" t="s">
        <v>38</v>
      </c>
      <c r="C9" s="204"/>
      <c r="D9" s="461"/>
      <c r="E9" s="461"/>
      <c r="F9" s="461"/>
      <c r="G9" s="461"/>
      <c r="H9" s="203"/>
      <c r="I9" s="205" t="s">
        <v>39</v>
      </c>
      <c r="J9" s="206"/>
      <c r="K9" s="207" t="s">
        <v>189</v>
      </c>
      <c r="L9" s="193" t="s">
        <v>41</v>
      </c>
      <c r="M9" s="2"/>
      <c r="N9" s="39" t="s">
        <v>190</v>
      </c>
      <c r="O9" s="7"/>
      <c r="P9" s="7"/>
      <c r="Z9" s="187"/>
      <c r="AA9" s="187"/>
      <c r="AB9" s="187"/>
      <c r="AC9" s="187"/>
      <c r="AD9" s="187"/>
      <c r="AE9" s="188"/>
      <c r="AF9" s="12"/>
      <c r="AG9" s="12"/>
      <c r="AH9" s="12"/>
      <c r="AI9" s="19"/>
      <c r="AJ9" s="19"/>
      <c r="AK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W9" s="19"/>
      <c r="AX9" s="19"/>
      <c r="AY9" s="19"/>
      <c r="AZ9" s="19"/>
      <c r="BA9" s="19"/>
      <c r="BB9" s="19"/>
      <c r="BC9" s="19"/>
      <c r="BD9" s="19"/>
      <c r="BE9" s="19"/>
      <c r="BF9" s="19"/>
      <c r="BG9" s="12"/>
      <c r="BH9" s="12"/>
      <c r="BI9" s="12"/>
      <c r="BJ9" s="12"/>
      <c r="BK9" s="12"/>
      <c r="BL9" s="155">
        <f t="shared" si="0"/>
        <v>0</v>
      </c>
      <c r="BM9" s="155">
        <f t="array" ref="BM9">IF(ROW()&gt;SUM(N(BL$1:BL$14&lt;&gt;0)),"",INDEX(BL$1:BL$14,SMALL(IF(BL$1:BL$14&lt;&gt;0,ROW($1:$14)),ROW())))</f>
        <v>34</v>
      </c>
      <c r="BN9" s="19"/>
      <c r="BO9" s="19"/>
      <c r="BP9" s="19"/>
      <c r="BQ9" s="19"/>
      <c r="BR9" s="19"/>
      <c r="BS9" s="19"/>
      <c r="BT9" s="19"/>
      <c r="BU9" s="19"/>
      <c r="BV9" s="19"/>
      <c r="BW9" s="19"/>
      <c r="BX9" s="19"/>
      <c r="BY9" s="19"/>
      <c r="BZ9" s="19"/>
      <c r="CA9" s="19"/>
    </row>
    <row r="10" spans="1:79" s="9" customFormat="1" ht="18" customHeight="1">
      <c r="A10" s="184"/>
      <c r="B10" s="411"/>
      <c r="C10" s="412"/>
      <c r="D10" s="437"/>
      <c r="E10" s="437"/>
      <c r="F10" s="437"/>
      <c r="G10" s="437"/>
      <c r="H10" s="195"/>
      <c r="I10" s="452"/>
      <c r="J10" s="453"/>
      <c r="K10" s="278"/>
      <c r="L10" s="383"/>
      <c r="M10" s="2"/>
      <c r="N10" s="39" t="s">
        <v>42</v>
      </c>
      <c r="O10" s="7"/>
      <c r="P10" s="7"/>
      <c r="Z10" s="187"/>
      <c r="AA10" s="187"/>
      <c r="AB10" s="187"/>
      <c r="AC10" s="187"/>
      <c r="AD10" s="187"/>
      <c r="AE10" s="188"/>
      <c r="AF10" s="12"/>
      <c r="AG10" s="12"/>
      <c r="AH10" s="12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2"/>
      <c r="BH10" s="12"/>
      <c r="BI10" s="12"/>
      <c r="BJ10" s="12"/>
      <c r="BK10" s="12"/>
      <c r="BL10" s="155">
        <f t="shared" si="0"/>
        <v>30</v>
      </c>
      <c r="BM10" s="155">
        <f t="array" ref="BM10">IF(ROW()&gt;SUM(N(BL$1:BL$14&lt;&gt;0)),"",INDEX(BL$1:BL$14,SMALL(IF(BL$1:BL$14&lt;&gt;0,ROW($1:$14)),ROW())))</f>
        <v>40</v>
      </c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</row>
    <row r="11" spans="1:79" s="9" customFormat="1" ht="15" customHeight="1">
      <c r="A11" s="184"/>
      <c r="B11" s="193" t="s">
        <v>191</v>
      </c>
      <c r="C11" s="204"/>
      <c r="D11" s="461"/>
      <c r="E11" s="461"/>
      <c r="F11" s="461"/>
      <c r="G11" s="461"/>
      <c r="H11" s="203"/>
      <c r="I11" s="205" t="s">
        <v>44</v>
      </c>
      <c r="J11" s="454"/>
      <c r="K11" s="454"/>
      <c r="L11" s="454"/>
      <c r="M11" s="2"/>
      <c r="N11" s="208"/>
      <c r="O11" s="7"/>
      <c r="P11" s="7"/>
      <c r="Z11" s="187"/>
      <c r="AA11" s="187"/>
      <c r="AB11" s="187"/>
      <c r="AC11" s="187"/>
      <c r="AD11" s="187"/>
      <c r="AE11" s="188"/>
      <c r="AF11" s="12"/>
      <c r="AG11" s="12"/>
      <c r="AH11" s="12"/>
      <c r="AI11" s="19"/>
      <c r="AJ11" s="19"/>
      <c r="AK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W11" s="19"/>
      <c r="AX11" s="19"/>
      <c r="AY11" s="19"/>
      <c r="AZ11" s="19"/>
      <c r="BA11" s="19"/>
      <c r="BB11" s="19"/>
      <c r="BC11" s="19"/>
      <c r="BD11" s="19"/>
      <c r="BE11" s="19"/>
      <c r="BF11" s="19"/>
      <c r="BG11" s="12"/>
      <c r="BH11" s="12"/>
      <c r="BI11" s="12"/>
      <c r="BJ11" s="12"/>
      <c r="BK11" s="12"/>
      <c r="BL11" s="155">
        <f t="shared" si="0"/>
        <v>0</v>
      </c>
      <c r="BM11" s="155" t="str">
        <f t="array" ref="BM11">IF(ROW()&gt;SUM(N(BL$1:BL$14&lt;&gt;0)),"",INDEX(BL$1:BL$14,SMALL(IF(BL$1:BL$14&lt;&gt;0,ROW($1:$14)),ROW())))</f>
        <v/>
      </c>
      <c r="BN11" s="19"/>
      <c r="BO11" s="19"/>
      <c r="BP11" s="19"/>
      <c r="BQ11" s="19"/>
      <c r="BR11" s="19"/>
      <c r="BS11" s="19"/>
      <c r="BT11" s="19"/>
      <c r="BU11" s="19"/>
      <c r="BV11" s="19"/>
      <c r="BW11" s="19"/>
      <c r="BX11" s="19"/>
      <c r="BY11" s="19"/>
      <c r="BZ11" s="19"/>
      <c r="CA11" s="19"/>
    </row>
    <row r="12" spans="1:79" s="9" customFormat="1" ht="15.75" customHeight="1">
      <c r="A12" s="184"/>
      <c r="B12" s="411"/>
      <c r="C12" s="412"/>
      <c r="D12" s="437"/>
      <c r="E12" s="437"/>
      <c r="F12" s="437"/>
      <c r="G12" s="437"/>
      <c r="H12" s="203"/>
      <c r="I12" s="412"/>
      <c r="J12" s="455"/>
      <c r="K12" s="455"/>
      <c r="L12" s="455"/>
      <c r="M12" s="2"/>
      <c r="N12" s="39" t="s">
        <v>45</v>
      </c>
      <c r="O12" s="7"/>
      <c r="P12" s="7"/>
      <c r="Z12" s="187"/>
      <c r="AA12" s="187"/>
      <c r="AB12" s="187"/>
      <c r="AC12" s="187"/>
      <c r="AD12" s="187"/>
      <c r="AE12" s="188"/>
      <c r="AF12" s="12"/>
      <c r="AG12" s="12"/>
      <c r="AH12" s="12"/>
      <c r="AI12" s="19"/>
      <c r="AJ12" s="19"/>
      <c r="AK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W12" s="19"/>
      <c r="AX12" s="19"/>
      <c r="AY12" s="19"/>
      <c r="AZ12" s="19"/>
      <c r="BA12" s="19"/>
      <c r="BB12" s="19"/>
      <c r="BC12" s="19"/>
      <c r="BD12" s="19"/>
      <c r="BE12" s="19"/>
      <c r="BF12" s="19"/>
      <c r="BG12" s="12"/>
      <c r="BH12" s="12"/>
      <c r="BI12" s="12"/>
      <c r="BJ12" s="12"/>
      <c r="BK12" s="12"/>
      <c r="BL12" s="155">
        <f t="shared" si="0"/>
        <v>34</v>
      </c>
      <c r="BM12" s="155" t="str">
        <f t="array" ref="BM12">IF(ROW()&gt;SUM(N(BL$1:BL$14&lt;&gt;0)),"",INDEX(BL$1:BL$14,SMALL(IF(BL$1:BL$14&lt;&gt;0,ROW($1:$14)),ROW())))</f>
        <v/>
      </c>
      <c r="BN12" s="19"/>
      <c r="BO12" s="19"/>
      <c r="BP12" s="19"/>
      <c r="BQ12" s="19"/>
      <c r="BR12" s="19"/>
      <c r="BS12" s="19"/>
      <c r="BT12" s="19"/>
      <c r="BU12" s="19"/>
      <c r="BV12" s="19"/>
      <c r="BW12" s="19"/>
      <c r="BX12" s="19"/>
      <c r="BY12" s="19"/>
      <c r="BZ12" s="19"/>
      <c r="CA12" s="19"/>
    </row>
    <row r="13" spans="1:79" s="9" customFormat="1" ht="19.5" customHeight="1">
      <c r="A13" s="184"/>
      <c r="B13" s="209"/>
      <c r="C13" s="210"/>
      <c r="D13" s="210"/>
      <c r="E13" s="210"/>
      <c r="F13" s="210"/>
      <c r="G13" s="210"/>
      <c r="H13" s="211"/>
      <c r="I13" s="351" t="s">
        <v>46</v>
      </c>
      <c r="J13" s="212"/>
      <c r="K13" s="212"/>
      <c r="L13" s="212"/>
      <c r="M13" s="2"/>
      <c r="N13" s="348" t="s">
        <v>192</v>
      </c>
      <c r="O13" s="7"/>
      <c r="P13" s="7"/>
      <c r="Z13" s="187"/>
      <c r="AA13" s="187"/>
      <c r="AB13" s="187"/>
      <c r="AC13" s="187"/>
      <c r="AD13" s="187"/>
      <c r="AE13" s="188"/>
      <c r="AF13" s="12"/>
      <c r="AG13" s="12"/>
      <c r="AH13" s="12"/>
      <c r="AI13" s="19"/>
      <c r="AJ13" s="19"/>
      <c r="AK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W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  <c r="BH13" s="19"/>
      <c r="BI13" s="19"/>
      <c r="BJ13" s="19"/>
      <c r="BK13" s="19"/>
      <c r="BL13" s="155">
        <f t="shared" si="0"/>
        <v>40</v>
      </c>
      <c r="BM13" s="155" t="str">
        <f t="array" ref="BM13">IF(ROW()&gt;SUM(N(BL$1:BL$14&lt;&gt;0)),"",INDEX(BL$1:BL$14,SMALL(IF(BL$1:BL$14&lt;&gt;0,ROW($1:$14)),ROW())))</f>
        <v/>
      </c>
      <c r="BN13" s="19"/>
      <c r="BO13" s="19"/>
      <c r="BP13" s="19"/>
      <c r="BQ13" s="19"/>
      <c r="BR13" s="19"/>
      <c r="BS13" s="19"/>
      <c r="BT13" s="19"/>
      <c r="BU13" s="19"/>
      <c r="BV13" s="19"/>
      <c r="BW13" s="19"/>
      <c r="BX13" s="19"/>
      <c r="BY13" s="19"/>
      <c r="BZ13" s="19"/>
      <c r="CA13" s="19"/>
    </row>
    <row r="14" spans="1:79" s="9" customFormat="1" ht="15.75" customHeight="1">
      <c r="A14" s="184"/>
      <c r="B14" s="213" t="s">
        <v>48</v>
      </c>
      <c r="C14" s="46"/>
      <c r="D14" s="214"/>
      <c r="E14" s="214"/>
      <c r="F14" s="214"/>
      <c r="G14" s="214"/>
      <c r="H14" s="214"/>
      <c r="I14" s="214"/>
      <c r="J14" s="212"/>
      <c r="K14" s="212"/>
      <c r="L14" s="212"/>
      <c r="M14" s="2"/>
      <c r="N14" s="7"/>
      <c r="O14" s="7"/>
      <c r="P14" s="7"/>
      <c r="Z14" s="187"/>
      <c r="AA14" s="187"/>
      <c r="AB14" s="187"/>
      <c r="AC14" s="187"/>
      <c r="AD14" s="187"/>
      <c r="AE14" s="188"/>
      <c r="AF14" s="12"/>
      <c r="AG14" s="12"/>
      <c r="AH14" s="12"/>
      <c r="AI14" s="19"/>
      <c r="AJ14" s="19"/>
      <c r="AK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W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BH14" s="19"/>
      <c r="BI14" s="19"/>
      <c r="BJ14" s="19"/>
      <c r="BK14" s="19"/>
      <c r="BL14" s="156">
        <f t="shared" si="0"/>
        <v>0</v>
      </c>
      <c r="BM14" s="156" t="str">
        <f t="array" ref="BM14">IF(ROW()&gt;SUM(N(BL$1:BL$14&lt;&gt;0)),"",INDEX(BL$1:BL$14,SMALL(IF(BL$1:BL$14&lt;&gt;0,ROW($1:$14)),ROW())))</f>
        <v/>
      </c>
      <c r="BN14" s="19"/>
      <c r="BO14" s="19"/>
      <c r="BP14" s="19"/>
      <c r="BQ14" s="19"/>
      <c r="BR14" s="19"/>
      <c r="BS14" s="19"/>
      <c r="BT14" s="19"/>
      <c r="BU14" s="19"/>
      <c r="BV14" s="19"/>
      <c r="BW14" s="19"/>
      <c r="BX14" s="19"/>
      <c r="BY14" s="19"/>
      <c r="BZ14" s="19"/>
      <c r="CA14" s="19"/>
    </row>
    <row r="15" spans="1:79" s="9" customFormat="1" ht="6.75" customHeight="1">
      <c r="A15" s="184"/>
      <c r="B15" s="213"/>
      <c r="C15" s="46"/>
      <c r="D15" s="214"/>
      <c r="E15" s="214"/>
      <c r="F15" s="214"/>
      <c r="G15" s="214"/>
      <c r="H15" s="214"/>
      <c r="I15" s="214"/>
      <c r="J15" s="212"/>
      <c r="K15" s="212"/>
      <c r="L15" s="212"/>
      <c r="M15" s="2"/>
      <c r="N15" s="7"/>
      <c r="O15" s="7"/>
      <c r="P15" s="7"/>
      <c r="Z15" s="187"/>
      <c r="AA15" s="187"/>
      <c r="AB15" s="187"/>
      <c r="AC15" s="187"/>
      <c r="AD15" s="187"/>
      <c r="AE15" s="188"/>
      <c r="AF15" s="12"/>
      <c r="AG15" s="12"/>
      <c r="AH15" s="12"/>
      <c r="AI15" s="19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BH15" s="19"/>
      <c r="BI15" s="19"/>
      <c r="BJ15" s="19"/>
      <c r="BK15" s="19"/>
      <c r="BL15" s="19"/>
      <c r="BM15" s="19"/>
      <c r="BN15" s="19"/>
      <c r="BO15" s="19"/>
      <c r="BP15" s="19"/>
      <c r="BQ15" s="19"/>
      <c r="BR15" s="19"/>
      <c r="BS15" s="19"/>
      <c r="BT15" s="19"/>
      <c r="BU15" s="19"/>
      <c r="BV15" s="19"/>
      <c r="BW15" s="19"/>
      <c r="BX15" s="19"/>
      <c r="BY15" s="19"/>
      <c r="BZ15" s="19"/>
      <c r="CA15" s="19"/>
    </row>
    <row r="16" spans="1:79" s="9" customFormat="1" ht="15.75" customHeight="1">
      <c r="A16" s="184"/>
      <c r="B16" s="215" t="s">
        <v>50</v>
      </c>
      <c r="C16" s="46"/>
      <c r="D16" s="46"/>
      <c r="E16" s="214"/>
      <c r="F16" s="214"/>
      <c r="G16" s="215" t="s">
        <v>51</v>
      </c>
      <c r="H16" s="47"/>
      <c r="I16" s="46"/>
      <c r="J16" s="212"/>
      <c r="K16" s="212"/>
      <c r="L16" s="212"/>
      <c r="M16" s="2"/>
      <c r="N16" s="7"/>
      <c r="O16" s="7"/>
      <c r="P16" s="7"/>
      <c r="Z16" s="187"/>
      <c r="AA16" s="187"/>
      <c r="AB16" s="187"/>
      <c r="AC16" s="187"/>
      <c r="AD16" s="187"/>
      <c r="AE16" s="188"/>
      <c r="AF16" s="12"/>
      <c r="AG16" s="12"/>
      <c r="AH16" s="12"/>
      <c r="AI16" s="19"/>
      <c r="AJ16" s="19"/>
      <c r="AK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W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  <c r="BH16" s="19"/>
      <c r="BI16" s="19"/>
      <c r="BJ16" s="19"/>
      <c r="BK16" s="19"/>
      <c r="BL16" s="19"/>
      <c r="BM16" s="19"/>
      <c r="BN16" s="19"/>
      <c r="BO16" s="19"/>
      <c r="BP16" s="19"/>
      <c r="BQ16" s="19"/>
      <c r="BR16" s="19"/>
      <c r="BS16" s="19"/>
      <c r="BT16" s="19"/>
      <c r="BU16" s="19"/>
      <c r="BV16" s="19"/>
      <c r="BW16" s="19"/>
      <c r="BX16" s="19"/>
      <c r="BY16" s="19"/>
      <c r="BZ16" s="19"/>
      <c r="CA16" s="19"/>
    </row>
    <row r="17" spans="1:79" s="9" customFormat="1" ht="21.75" customHeight="1">
      <c r="A17" s="184"/>
      <c r="B17" s="449" t="s">
        <v>52</v>
      </c>
      <c r="C17" s="450"/>
      <c r="D17" s="451"/>
      <c r="E17" s="216"/>
      <c r="F17" s="216"/>
      <c r="G17" s="217" t="s">
        <v>53</v>
      </c>
      <c r="H17" s="218"/>
      <c r="I17" s="218"/>
      <c r="J17" s="212"/>
      <c r="K17" s="212"/>
      <c r="L17" s="212"/>
      <c r="M17" s="2"/>
      <c r="N17" s="7"/>
      <c r="O17" s="7"/>
      <c r="P17" s="7"/>
      <c r="Z17" s="187"/>
      <c r="AA17" s="187"/>
      <c r="AB17" s="187"/>
      <c r="AC17" s="187"/>
      <c r="AD17" s="187"/>
      <c r="AE17" s="188"/>
      <c r="AF17" s="12"/>
      <c r="AG17" s="12"/>
      <c r="AH17" s="12"/>
      <c r="AI17" s="19"/>
      <c r="AJ17" s="19"/>
      <c r="AK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W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  <c r="BH17" s="19"/>
      <c r="BI17" s="19"/>
      <c r="BJ17" s="19"/>
      <c r="BK17" s="19"/>
      <c r="BL17" s="19"/>
      <c r="BM17" s="19"/>
      <c r="BN17" s="19"/>
      <c r="BO17" s="19"/>
      <c r="BP17" s="19"/>
      <c r="BQ17" s="19"/>
      <c r="BR17" s="19"/>
      <c r="BS17" s="19"/>
      <c r="BT17" s="19"/>
      <c r="BU17" s="19"/>
      <c r="BV17" s="19"/>
      <c r="BW17" s="19"/>
      <c r="BX17" s="19"/>
      <c r="BY17" s="19"/>
      <c r="BZ17" s="19"/>
      <c r="CA17" s="19"/>
    </row>
    <row r="18" spans="1:79" s="9" customFormat="1" ht="16.5" customHeight="1">
      <c r="A18" s="184"/>
      <c r="B18" s="209"/>
      <c r="C18" s="210"/>
      <c r="D18" s="210"/>
      <c r="E18" s="210"/>
      <c r="F18" s="210"/>
      <c r="G18" s="210"/>
      <c r="H18" s="211"/>
      <c r="I18" s="209"/>
      <c r="J18" s="212"/>
      <c r="K18" s="212"/>
      <c r="L18" s="212"/>
      <c r="M18" s="2"/>
      <c r="N18" s="7"/>
      <c r="O18" s="7"/>
      <c r="P18" s="7"/>
      <c r="Z18" s="187"/>
      <c r="AA18" s="187"/>
      <c r="AB18" s="187"/>
      <c r="AC18" s="187"/>
      <c r="AD18" s="187"/>
      <c r="AE18" s="188"/>
      <c r="AF18" s="12"/>
      <c r="AG18" s="12"/>
      <c r="AH18" s="12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BH18" s="19"/>
      <c r="BI18" s="19"/>
      <c r="BJ18" s="19"/>
      <c r="BK18" s="19"/>
      <c r="BL18" s="19"/>
      <c r="BM18" s="19"/>
      <c r="BN18" s="19"/>
      <c r="BO18" s="19"/>
      <c r="BP18" s="19"/>
      <c r="BQ18" s="19"/>
      <c r="BR18" s="19"/>
      <c r="BS18" s="19"/>
      <c r="BT18" s="19"/>
      <c r="BU18" s="19"/>
      <c r="BV18" s="19"/>
      <c r="BW18" s="19"/>
      <c r="BX18" s="19"/>
      <c r="BY18" s="19"/>
      <c r="BZ18" s="19"/>
      <c r="CA18" s="19"/>
    </row>
    <row r="19" spans="1:79" s="9" customFormat="1" ht="11.25" customHeight="1">
      <c r="A19" s="184"/>
      <c r="B19" s="209"/>
      <c r="C19" s="210"/>
      <c r="D19" s="210"/>
      <c r="E19" s="210"/>
      <c r="F19" s="210"/>
      <c r="G19" s="210"/>
      <c r="H19" s="211"/>
      <c r="I19" s="209"/>
      <c r="J19" s="212"/>
      <c r="K19" s="212"/>
      <c r="L19" s="212"/>
      <c r="M19" s="2"/>
      <c r="N19" s="7"/>
      <c r="O19" s="7"/>
      <c r="P19" s="7"/>
      <c r="Z19" s="187"/>
      <c r="AA19" s="187"/>
      <c r="AB19" s="187"/>
      <c r="AC19" s="187"/>
      <c r="AD19" s="187"/>
      <c r="AE19" s="188"/>
      <c r="AF19" s="12"/>
      <c r="AG19" s="12"/>
      <c r="AH19" s="12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BH19" s="19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  <c r="BZ19" s="19"/>
      <c r="CA19" s="19"/>
    </row>
    <row r="20" spans="1:79" s="9" customFormat="1" ht="15" customHeight="1">
      <c r="A20" s="184"/>
      <c r="B20" s="413" t="s">
        <v>56</v>
      </c>
      <c r="C20" s="62" t="s">
        <v>57</v>
      </c>
      <c r="D20" s="53" t="s">
        <v>58</v>
      </c>
      <c r="E20" s="62" t="s">
        <v>59</v>
      </c>
      <c r="F20" s="62" t="s">
        <v>60</v>
      </c>
      <c r="G20" s="462" t="s">
        <v>193</v>
      </c>
      <c r="H20" s="462"/>
      <c r="I20" s="462"/>
      <c r="J20" s="62" t="s">
        <v>63</v>
      </c>
      <c r="K20" s="62" t="s">
        <v>64</v>
      </c>
      <c r="L20" s="65" t="s">
        <v>65</v>
      </c>
      <c r="M20" s="2"/>
      <c r="N20" s="424" t="str">
        <f>IF(OR(BP32=1,BQ32=1),IF(AND(BO32=1),"Die INOX-Muffen und/oder der INOX-Stahl für d25,d32 und d40 sind nicht Lager, längere Lieferfristen. BITTE FRAGEN SIE UNS AN.",""),"")</f>
        <v/>
      </c>
      <c r="O20" s="424"/>
      <c r="P20" s="424"/>
      <c r="Q20" s="424"/>
      <c r="Z20" s="187"/>
      <c r="AA20" s="187"/>
      <c r="AB20" s="187"/>
      <c r="AC20" s="187"/>
      <c r="AD20" s="187"/>
      <c r="AE20" s="188"/>
      <c r="AF20" s="12"/>
      <c r="AG20" s="12"/>
      <c r="AH20" s="12"/>
      <c r="AI20" s="19"/>
      <c r="AJ20" s="19"/>
      <c r="AK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W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  <c r="BH20" s="19"/>
      <c r="BI20" s="19"/>
      <c r="BJ20" s="19"/>
      <c r="BN20" s="19"/>
      <c r="BO20" s="19" t="s">
        <v>75</v>
      </c>
      <c r="BP20" s="12" t="s">
        <v>76</v>
      </c>
      <c r="BQ20" s="12" t="s">
        <v>58</v>
      </c>
      <c r="BR20" s="19"/>
      <c r="BS20" s="19"/>
      <c r="BT20" s="19"/>
      <c r="BU20" s="19"/>
      <c r="BV20" s="19"/>
      <c r="BW20" s="19"/>
      <c r="BX20" s="19"/>
      <c r="BY20" s="19"/>
      <c r="BZ20" s="19"/>
      <c r="CA20" s="19"/>
    </row>
    <row r="21" spans="1:79" s="9" customFormat="1" ht="15" customHeight="1">
      <c r="A21" s="184"/>
      <c r="B21" s="413"/>
      <c r="C21" s="62" t="s">
        <v>77</v>
      </c>
      <c r="D21" s="53" t="s">
        <v>78</v>
      </c>
      <c r="E21" s="62" t="s">
        <v>79</v>
      </c>
      <c r="F21" s="62" t="s">
        <v>80</v>
      </c>
      <c r="G21" s="219" t="s">
        <v>194</v>
      </c>
      <c r="H21" s="414"/>
      <c r="I21" s="415"/>
      <c r="J21" s="62" t="s">
        <v>87</v>
      </c>
      <c r="K21" s="62" t="s">
        <v>87</v>
      </c>
      <c r="L21" s="65" t="s">
        <v>88</v>
      </c>
      <c r="M21" s="2"/>
      <c r="N21" s="424"/>
      <c r="O21" s="424"/>
      <c r="P21" s="424"/>
      <c r="Q21" s="424"/>
      <c r="Z21" s="187"/>
      <c r="AA21" s="187"/>
      <c r="AB21" s="187"/>
      <c r="AC21" s="187"/>
      <c r="AD21" s="187"/>
      <c r="AE21" s="188"/>
      <c r="AF21" s="12"/>
      <c r="AG21" s="12"/>
      <c r="AH21" s="12"/>
      <c r="AI21" s="19"/>
      <c r="AJ21" s="19"/>
      <c r="AK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W21" s="19"/>
      <c r="AX21" s="19"/>
      <c r="AY21" s="19"/>
      <c r="AZ21" s="19"/>
      <c r="BA21" s="19"/>
      <c r="BB21" s="19"/>
      <c r="BC21" s="19"/>
      <c r="BD21" s="19"/>
      <c r="BE21" s="19"/>
      <c r="BF21" s="19"/>
      <c r="BG21" s="303" t="s">
        <v>90</v>
      </c>
      <c r="BH21" s="179" t="s">
        <v>91</v>
      </c>
      <c r="BI21" s="177" t="s">
        <v>92</v>
      </c>
      <c r="BJ21" s="19"/>
      <c r="BN21" s="19"/>
      <c r="BO21" s="12" t="s">
        <v>36</v>
      </c>
      <c r="BP21" s="12" t="s">
        <v>36</v>
      </c>
      <c r="BQ21" s="12" t="s">
        <v>36</v>
      </c>
      <c r="BR21" s="19"/>
      <c r="BS21" s="19"/>
      <c r="BT21" s="19"/>
      <c r="BU21" s="19"/>
      <c r="BV21" s="19"/>
      <c r="BW21" s="19"/>
      <c r="BX21" s="19"/>
      <c r="BY21" s="19"/>
      <c r="BZ21" s="19"/>
      <c r="CA21" s="19"/>
    </row>
    <row r="22" spans="1:79" s="9" customFormat="1" ht="45" customHeight="1">
      <c r="A22" s="184"/>
      <c r="B22" s="279"/>
      <c r="C22" s="280"/>
      <c r="D22" s="281"/>
      <c r="E22" s="282"/>
      <c r="F22" s="295">
        <f>IF(D22="",0,IF(OR(E22="HNL BLS-100",E22="HNL LCE-100",E22="HNL BLS-150",E22="HNL LCE-150",E22="HNL BLS-200",E22="HNL LCE-200",E22="SNL BLS-100",E22="SNL BLS-150",E22="SNL BLS-200"),BH22,0))</f>
        <v>0</v>
      </c>
      <c r="G22" s="460"/>
      <c r="H22" s="460"/>
      <c r="I22" s="460"/>
      <c r="J22" s="289"/>
      <c r="K22" s="220">
        <f>IF(AH22=0,"",J22*C22)</f>
        <v>0</v>
      </c>
      <c r="L22" s="221">
        <f>IF(AH22=0,"",PI()*D22^2/4*K22*7.85/1000)</f>
        <v>0</v>
      </c>
      <c r="M22" s="27"/>
      <c r="N22" s="7"/>
      <c r="O22" s="7"/>
      <c r="P22" s="7"/>
      <c r="Z22" s="187"/>
      <c r="AA22" s="187"/>
      <c r="AB22" s="187"/>
      <c r="AC22" s="187"/>
      <c r="AD22" s="187"/>
      <c r="AE22" s="188"/>
      <c r="AF22" s="37" t="str">
        <f t="shared" ref="AF22:AF31" si="1">IF(COUNTIF($V$201:$V$214,$D22)&gt;0,"Falsch","Wahr")</f>
        <v>Falsch</v>
      </c>
      <c r="AG22" s="37" t="str">
        <f>IF($B$17="1.4xxx","Wahr","Falsch")</f>
        <v>Falsch</v>
      </c>
      <c r="AH22" s="37">
        <f>IF(AND(AF22="Falsch",AG22="Falsch"),1,0)</f>
        <v>1</v>
      </c>
      <c r="AI22" s="19"/>
      <c r="AJ22" s="222"/>
      <c r="AK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W22" s="19"/>
      <c r="AX22" s="19"/>
      <c r="AY22" s="19"/>
      <c r="AZ22" s="19"/>
      <c r="BA22" s="19"/>
      <c r="BB22" s="19"/>
      <c r="BC22" s="19"/>
      <c r="BD22" s="19"/>
      <c r="BE22" s="19"/>
      <c r="BF22" s="19"/>
      <c r="BG22" s="305">
        <f>IF(OR(E22="HNL BLS-100",E22="HNL BLS-150",E22="HNL BLS-200",E22="HNL LCE-100",E22="HNL LCE-150",E22="HNL LCE-200",E22="SNL BLS-100",E22="SNL BLS-150",E22="SNL BLS-200",E22="SNL LCE-100",E22="SNL LCE-150",E22="SNL LCE-200"),C22,0)</f>
        <v>0</v>
      </c>
      <c r="BH22" s="19">
        <f>ROUNDUP(IF(BI22=0,BG22,IF(OR(E22="HNL BLS-100",E22="HNL LCE-100",E22="SNL BLS-100"),BG22/12,IF(OR(E22="HNL BLS-150",E22="HNL LCE-150",E22="SNL BLS-150"),BG22/8,IF(OR(E22="HNL BLS-200",E22="HNL LCE-200",E22="SNL BLS-200"),BG22/6)))),0)</f>
        <v>0</v>
      </c>
      <c r="BI22" s="416">
        <f>IF(OR(J22="",J22=0),0,1)</f>
        <v>0</v>
      </c>
      <c r="BJ22" s="19"/>
      <c r="BN22" s="19"/>
      <c r="BO22" s="340">
        <f t="shared" ref="BO22:BO31" si="2">IF(OR(D22=25,D22=32,D22=40),1,0)</f>
        <v>0</v>
      </c>
      <c r="BP22" s="341">
        <f>IF($G$17="INOX",1,0)</f>
        <v>0</v>
      </c>
      <c r="BQ22" s="342">
        <f>IF(OR($B$17="Top12",$B$17="ACIGRIP 362",$B$17="ACIGRIP 462",$B$17="1.4xxx"),1,0)</f>
        <v>0</v>
      </c>
      <c r="BR22" s="19"/>
      <c r="BS22" s="19"/>
      <c r="BT22" s="19"/>
      <c r="BU22" s="19"/>
      <c r="BV22" s="19"/>
      <c r="BW22" s="19"/>
      <c r="BX22" s="19"/>
      <c r="BY22" s="19"/>
      <c r="BZ22" s="19"/>
      <c r="CA22" s="19"/>
    </row>
    <row r="23" spans="1:79" s="9" customFormat="1" ht="45" customHeight="1">
      <c r="A23" s="184"/>
      <c r="B23" s="279"/>
      <c r="C23" s="280"/>
      <c r="D23" s="281"/>
      <c r="E23" s="282"/>
      <c r="F23" s="295">
        <f t="shared" ref="F23:F31" si="3">IF(D23="",0,IF(OR(E23="HNL BLS-100",E23="HNL LCE-100",E23="HNL BLS-150",E23="HNL LCE-150",E23="HNL BLS-200",E23="HNL LCE-200",E23="SNL BLS-100",E23="SNL BLS-150",E23="SNL BLS-200"),BH23,0))</f>
        <v>0</v>
      </c>
      <c r="G23" s="460"/>
      <c r="H23" s="460"/>
      <c r="I23" s="460"/>
      <c r="J23" s="289"/>
      <c r="K23" s="220">
        <f t="shared" ref="K23:K31" si="4">IF(AH23=0,"",J23*C23)</f>
        <v>0</v>
      </c>
      <c r="L23" s="221">
        <f t="shared" ref="L23:L31" si="5">IF(AH23=0,"",PI()*D23^2/4*K23*7.85/1000)</f>
        <v>0</v>
      </c>
      <c r="M23" s="2"/>
      <c r="N23" s="7"/>
      <c r="O23" s="7"/>
      <c r="P23" s="7"/>
      <c r="Z23" s="187"/>
      <c r="AA23" s="187"/>
      <c r="AB23" s="187"/>
      <c r="AC23" s="187"/>
      <c r="AD23" s="187"/>
      <c r="AE23" s="188"/>
      <c r="AF23" s="37" t="str">
        <f t="shared" si="1"/>
        <v>Falsch</v>
      </c>
      <c r="AG23" s="37" t="str">
        <f t="shared" ref="AG23:AG31" si="6">IF($B$17="1.4xxx","Wahr","Falsch")</f>
        <v>Falsch</v>
      </c>
      <c r="AH23" s="37">
        <f t="shared" ref="AH23:AH31" si="7">IF(AND(AF23="Falsch",AG23="Falsch"),1,0)</f>
        <v>1</v>
      </c>
      <c r="AI23" s="19"/>
      <c r="AJ23" s="19"/>
      <c r="AK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W23" s="19"/>
      <c r="AX23" s="19"/>
      <c r="AY23" s="19"/>
      <c r="AZ23" s="19"/>
      <c r="BA23" s="19"/>
      <c r="BB23" s="19"/>
      <c r="BC23" s="19"/>
      <c r="BD23" s="19"/>
      <c r="BE23" s="19"/>
      <c r="BF23" s="19"/>
      <c r="BG23" s="305">
        <f t="shared" ref="BG23:BG31" si="8">IF(OR(E23="HNL BLS-100",E23="HNL BLS-150",E23="HNL BLS-200",E23="HNL LCE-100",E23="HNL LCE-150",E23="HNL LCE-200",E23="SNL BLS-100",E23="SNL BLS-150",E23="SNL BLS-200",E23="SNL LCE-100",E23="SNL LCE-150",E23="SNL LCE-200"),C23,0)</f>
        <v>0</v>
      </c>
      <c r="BH23" s="19">
        <f t="shared" ref="BH23:BH31" si="9">ROUNDUP(IF(BI23=0,BG23,IF(OR(E23="HNL BLS-100",E23="HNL LCE-100",E23="SNL BLS-100"),BG23/12,IF(OR(E23="HNL BLS-150",E23="HNL LCE-150",E23="SNL BLS-150"),BG23/8,IF(OR(E23="HNL BLS-200",E23="HNL LCE-200",E23="SNL BLS-200"),BG23/6)))),0)</f>
        <v>0</v>
      </c>
      <c r="BI23" s="416">
        <f t="shared" ref="BI23:BI31" si="10">IF(OR(J23="",J23=0),0,1)</f>
        <v>0</v>
      </c>
      <c r="BJ23" s="19"/>
      <c r="BN23" s="19"/>
      <c r="BO23" s="343">
        <f t="shared" si="2"/>
        <v>0</v>
      </c>
      <c r="BP23" s="115">
        <f t="shared" ref="BP23:BP31" si="11">IF($G$17="INOX",1,0)</f>
        <v>0</v>
      </c>
      <c r="BQ23" s="417">
        <f t="shared" ref="BQ23:BQ31" si="12">IF(OR($B$17="Top12",$B$17="ACIGRIP 362",$B$17="ACIGRIP 462",$B$17="1.4xxx"),1,0)</f>
        <v>0</v>
      </c>
      <c r="BR23" s="19"/>
      <c r="BS23" s="19"/>
      <c r="BT23" s="19"/>
      <c r="BU23" s="19"/>
      <c r="BV23" s="19"/>
      <c r="BW23" s="19"/>
      <c r="BX23" s="19"/>
      <c r="BY23" s="19"/>
      <c r="BZ23" s="19"/>
      <c r="CA23" s="19"/>
    </row>
    <row r="24" spans="1:79" s="9" customFormat="1" ht="45" customHeight="1">
      <c r="A24" s="184"/>
      <c r="B24" s="279"/>
      <c r="C24" s="280"/>
      <c r="D24" s="281"/>
      <c r="E24" s="282"/>
      <c r="F24" s="295">
        <f t="shared" si="3"/>
        <v>0</v>
      </c>
      <c r="G24" s="460"/>
      <c r="H24" s="460"/>
      <c r="I24" s="460"/>
      <c r="J24" s="289"/>
      <c r="K24" s="220">
        <f t="shared" si="4"/>
        <v>0</v>
      </c>
      <c r="L24" s="221">
        <f t="shared" si="5"/>
        <v>0</v>
      </c>
      <c r="M24" s="2"/>
      <c r="O24" s="7"/>
      <c r="P24" s="7"/>
      <c r="Z24" s="187"/>
      <c r="AA24" s="187"/>
      <c r="AB24" s="187"/>
      <c r="AC24" s="187"/>
      <c r="AD24" s="187"/>
      <c r="AE24" s="188"/>
      <c r="AF24" s="37" t="str">
        <f t="shared" si="1"/>
        <v>Falsch</v>
      </c>
      <c r="AG24" s="37" t="str">
        <f t="shared" si="6"/>
        <v>Falsch</v>
      </c>
      <c r="AH24" s="37">
        <f t="shared" si="7"/>
        <v>1</v>
      </c>
      <c r="AI24" s="19"/>
      <c r="AJ24" s="19"/>
      <c r="AK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W24" s="19"/>
      <c r="AX24" s="19"/>
      <c r="AY24" s="19"/>
      <c r="AZ24" s="19"/>
      <c r="BA24" s="19"/>
      <c r="BB24" s="19"/>
      <c r="BC24" s="19"/>
      <c r="BD24" s="19"/>
      <c r="BE24" s="19"/>
      <c r="BF24" s="19"/>
      <c r="BG24" s="305">
        <f t="shared" si="8"/>
        <v>0</v>
      </c>
      <c r="BH24" s="19">
        <f t="shared" si="9"/>
        <v>0</v>
      </c>
      <c r="BI24" s="416">
        <f t="shared" si="10"/>
        <v>0</v>
      </c>
      <c r="BJ24" s="19"/>
      <c r="BN24" s="19"/>
      <c r="BO24" s="343">
        <f t="shared" si="2"/>
        <v>0</v>
      </c>
      <c r="BP24" s="115">
        <f t="shared" si="11"/>
        <v>0</v>
      </c>
      <c r="BQ24" s="417">
        <f t="shared" si="12"/>
        <v>0</v>
      </c>
      <c r="BR24" s="19"/>
      <c r="BS24" s="19"/>
      <c r="BT24" s="19"/>
      <c r="BU24" s="19"/>
      <c r="BV24" s="19"/>
      <c r="BW24" s="19"/>
      <c r="BX24" s="19"/>
      <c r="BY24" s="19"/>
      <c r="BZ24" s="19"/>
      <c r="CA24" s="19"/>
    </row>
    <row r="25" spans="1:79" s="9" customFormat="1" ht="45" customHeight="1">
      <c r="A25" s="184"/>
      <c r="B25" s="279"/>
      <c r="C25" s="280"/>
      <c r="D25" s="281"/>
      <c r="E25" s="282"/>
      <c r="F25" s="295">
        <f t="shared" si="3"/>
        <v>0</v>
      </c>
      <c r="G25" s="460"/>
      <c r="H25" s="460"/>
      <c r="I25" s="460"/>
      <c r="J25" s="289"/>
      <c r="K25" s="220">
        <f t="shared" si="4"/>
        <v>0</v>
      </c>
      <c r="L25" s="221">
        <f t="shared" si="5"/>
        <v>0</v>
      </c>
      <c r="M25" s="2"/>
      <c r="O25" s="7"/>
      <c r="P25" s="7"/>
      <c r="Z25" s="187"/>
      <c r="AA25" s="187"/>
      <c r="AB25" s="187"/>
      <c r="AC25" s="187"/>
      <c r="AD25" s="187"/>
      <c r="AE25" s="188"/>
      <c r="AF25" s="37" t="str">
        <f t="shared" si="1"/>
        <v>Falsch</v>
      </c>
      <c r="AG25" s="37" t="str">
        <f t="shared" si="6"/>
        <v>Falsch</v>
      </c>
      <c r="AH25" s="37">
        <f t="shared" si="7"/>
        <v>1</v>
      </c>
      <c r="AI25" s="19"/>
      <c r="AJ25" s="19"/>
      <c r="AK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W25" s="19"/>
      <c r="AX25" s="19"/>
      <c r="AY25" s="19"/>
      <c r="AZ25" s="19"/>
      <c r="BA25" s="19"/>
      <c r="BB25" s="19"/>
      <c r="BC25" s="19"/>
      <c r="BD25" s="19"/>
      <c r="BE25" s="19"/>
      <c r="BF25" s="19"/>
      <c r="BG25" s="305">
        <f t="shared" si="8"/>
        <v>0</v>
      </c>
      <c r="BH25" s="19">
        <f t="shared" si="9"/>
        <v>0</v>
      </c>
      <c r="BI25" s="416">
        <f t="shared" si="10"/>
        <v>0</v>
      </c>
      <c r="BJ25" s="19"/>
      <c r="BN25" s="19"/>
      <c r="BO25" s="343">
        <f t="shared" si="2"/>
        <v>0</v>
      </c>
      <c r="BP25" s="115">
        <f t="shared" si="11"/>
        <v>0</v>
      </c>
      <c r="BQ25" s="417">
        <f t="shared" si="12"/>
        <v>0</v>
      </c>
      <c r="BR25" s="19"/>
      <c r="BS25" s="19"/>
      <c r="BT25" s="19"/>
      <c r="BU25" s="19"/>
      <c r="BV25" s="19"/>
      <c r="BW25" s="19"/>
      <c r="BX25" s="19"/>
      <c r="BY25" s="19"/>
      <c r="BZ25" s="19"/>
      <c r="CA25" s="19"/>
    </row>
    <row r="26" spans="1:79" s="9" customFormat="1" ht="45" customHeight="1">
      <c r="A26" s="184"/>
      <c r="B26" s="279"/>
      <c r="C26" s="280"/>
      <c r="D26" s="281"/>
      <c r="E26" s="282"/>
      <c r="F26" s="295">
        <f t="shared" si="3"/>
        <v>0</v>
      </c>
      <c r="G26" s="460"/>
      <c r="H26" s="460"/>
      <c r="I26" s="460"/>
      <c r="J26" s="289"/>
      <c r="K26" s="220">
        <f t="shared" si="4"/>
        <v>0</v>
      </c>
      <c r="L26" s="221">
        <f t="shared" si="5"/>
        <v>0</v>
      </c>
      <c r="M26" s="2"/>
      <c r="N26" s="223"/>
      <c r="O26" s="7"/>
      <c r="P26" s="7"/>
      <c r="X26" s="224"/>
      <c r="AA26" s="187"/>
      <c r="AB26" s="187"/>
      <c r="AC26" s="187"/>
      <c r="AD26" s="187"/>
      <c r="AE26" s="188"/>
      <c r="AF26" s="37" t="str">
        <f t="shared" si="1"/>
        <v>Falsch</v>
      </c>
      <c r="AG26" s="37" t="str">
        <f t="shared" si="6"/>
        <v>Falsch</v>
      </c>
      <c r="AH26" s="37">
        <f t="shared" si="7"/>
        <v>1</v>
      </c>
      <c r="AI26" s="19"/>
      <c r="AJ26" s="19"/>
      <c r="AK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W26" s="19"/>
      <c r="AX26" s="19"/>
      <c r="AY26" s="19"/>
      <c r="AZ26" s="19"/>
      <c r="BA26" s="19"/>
      <c r="BB26" s="19"/>
      <c r="BC26" s="19"/>
      <c r="BD26" s="19"/>
      <c r="BE26" s="19"/>
      <c r="BF26" s="19"/>
      <c r="BG26" s="305">
        <f t="shared" si="8"/>
        <v>0</v>
      </c>
      <c r="BH26" s="19">
        <f t="shared" si="9"/>
        <v>0</v>
      </c>
      <c r="BI26" s="416">
        <f t="shared" si="10"/>
        <v>0</v>
      </c>
      <c r="BJ26" s="19"/>
      <c r="BN26" s="19"/>
      <c r="BO26" s="343">
        <f t="shared" si="2"/>
        <v>0</v>
      </c>
      <c r="BP26" s="115">
        <f t="shared" si="11"/>
        <v>0</v>
      </c>
      <c r="BQ26" s="417">
        <f t="shared" si="12"/>
        <v>0</v>
      </c>
      <c r="BR26" s="19"/>
      <c r="BS26" s="19"/>
      <c r="BT26" s="19"/>
      <c r="BU26" s="19"/>
      <c r="BV26" s="19"/>
      <c r="BW26" s="19"/>
      <c r="BX26" s="19"/>
      <c r="BY26" s="19"/>
      <c r="BZ26" s="19"/>
      <c r="CA26" s="19"/>
    </row>
    <row r="27" spans="1:79" s="9" customFormat="1" ht="45" customHeight="1">
      <c r="A27" s="184"/>
      <c r="B27" s="279"/>
      <c r="C27" s="280"/>
      <c r="D27" s="281"/>
      <c r="E27" s="282"/>
      <c r="F27" s="295">
        <f t="shared" si="3"/>
        <v>0</v>
      </c>
      <c r="G27" s="460"/>
      <c r="H27" s="460"/>
      <c r="I27" s="460"/>
      <c r="J27" s="289"/>
      <c r="K27" s="220">
        <f t="shared" si="4"/>
        <v>0</v>
      </c>
      <c r="L27" s="221">
        <f t="shared" si="5"/>
        <v>0</v>
      </c>
      <c r="M27" s="2"/>
      <c r="N27" s="463" t="s">
        <v>195</v>
      </c>
      <c r="O27" s="463"/>
      <c r="P27" s="463"/>
      <c r="Q27" s="463"/>
      <c r="R27" s="463"/>
      <c r="S27" s="463"/>
      <c r="AA27" s="187"/>
      <c r="AB27" s="187"/>
      <c r="AC27" s="187"/>
      <c r="AD27" s="187"/>
      <c r="AE27" s="188"/>
      <c r="AF27" s="37" t="str">
        <f t="shared" si="1"/>
        <v>Falsch</v>
      </c>
      <c r="AG27" s="37" t="str">
        <f t="shared" si="6"/>
        <v>Falsch</v>
      </c>
      <c r="AH27" s="37">
        <f t="shared" si="7"/>
        <v>1</v>
      </c>
      <c r="AI27" s="19"/>
      <c r="AJ27" s="19"/>
      <c r="AK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W27" s="19"/>
      <c r="AX27" s="19"/>
      <c r="AY27" s="19"/>
      <c r="AZ27" s="19"/>
      <c r="BA27" s="19"/>
      <c r="BB27" s="19"/>
      <c r="BC27" s="19"/>
      <c r="BD27" s="19"/>
      <c r="BE27" s="19"/>
      <c r="BF27" s="19"/>
      <c r="BG27" s="305">
        <f t="shared" si="8"/>
        <v>0</v>
      </c>
      <c r="BH27" s="19">
        <f t="shared" si="9"/>
        <v>0</v>
      </c>
      <c r="BI27" s="416">
        <f t="shared" si="10"/>
        <v>0</v>
      </c>
      <c r="BJ27" s="19"/>
      <c r="BN27" s="19"/>
      <c r="BO27" s="343">
        <f t="shared" si="2"/>
        <v>0</v>
      </c>
      <c r="BP27" s="115">
        <f t="shared" si="11"/>
        <v>0</v>
      </c>
      <c r="BQ27" s="417">
        <f t="shared" si="12"/>
        <v>0</v>
      </c>
      <c r="BR27" s="19"/>
      <c r="BS27" s="19"/>
      <c r="BT27" s="19"/>
      <c r="BU27" s="19"/>
      <c r="BV27" s="19"/>
      <c r="BW27" s="19"/>
      <c r="BX27" s="19"/>
      <c r="BY27" s="19"/>
      <c r="BZ27" s="19"/>
      <c r="CA27" s="19"/>
    </row>
    <row r="28" spans="1:79" s="9" customFormat="1" ht="45" customHeight="1">
      <c r="A28" s="184"/>
      <c r="B28" s="279"/>
      <c r="C28" s="280"/>
      <c r="D28" s="281"/>
      <c r="E28" s="282"/>
      <c r="F28" s="295">
        <f t="shared" si="3"/>
        <v>0</v>
      </c>
      <c r="G28" s="460"/>
      <c r="H28" s="460"/>
      <c r="I28" s="460"/>
      <c r="J28" s="289"/>
      <c r="K28" s="220">
        <f t="shared" si="4"/>
        <v>0</v>
      </c>
      <c r="L28" s="221">
        <f t="shared" si="5"/>
        <v>0</v>
      </c>
      <c r="M28" s="2"/>
      <c r="N28" s="483" t="s">
        <v>196</v>
      </c>
      <c r="O28" s="483"/>
      <c r="P28" s="483"/>
      <c r="Q28" s="483"/>
      <c r="X28" s="224"/>
      <c r="AA28" s="187"/>
      <c r="AB28" s="187"/>
      <c r="AC28" s="187"/>
      <c r="AD28" s="187"/>
      <c r="AE28" s="188"/>
      <c r="AF28" s="37" t="str">
        <f t="shared" si="1"/>
        <v>Falsch</v>
      </c>
      <c r="AG28" s="37" t="str">
        <f t="shared" si="6"/>
        <v>Falsch</v>
      </c>
      <c r="AH28" s="37">
        <f t="shared" si="7"/>
        <v>1</v>
      </c>
      <c r="AI28" s="19"/>
      <c r="AJ28" s="19"/>
      <c r="AK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W28" s="19"/>
      <c r="AX28" s="19"/>
      <c r="AY28" s="19"/>
      <c r="AZ28" s="19"/>
      <c r="BA28" s="19"/>
      <c r="BB28" s="19"/>
      <c r="BC28" s="19"/>
      <c r="BD28" s="19"/>
      <c r="BE28" s="19"/>
      <c r="BF28" s="19"/>
      <c r="BG28" s="305">
        <f t="shared" si="8"/>
        <v>0</v>
      </c>
      <c r="BH28" s="19">
        <f t="shared" si="9"/>
        <v>0</v>
      </c>
      <c r="BI28" s="416">
        <f t="shared" si="10"/>
        <v>0</v>
      </c>
      <c r="BJ28" s="19"/>
      <c r="BN28" s="19"/>
      <c r="BO28" s="343">
        <f t="shared" si="2"/>
        <v>0</v>
      </c>
      <c r="BP28" s="115">
        <f t="shared" si="11"/>
        <v>0</v>
      </c>
      <c r="BQ28" s="417">
        <f t="shared" si="12"/>
        <v>0</v>
      </c>
      <c r="BR28" s="19"/>
      <c r="BS28" s="19"/>
      <c r="BT28" s="19"/>
      <c r="BU28" s="19"/>
      <c r="BV28" s="19"/>
      <c r="BW28" s="19"/>
      <c r="BX28" s="19"/>
      <c r="BY28" s="19"/>
      <c r="BZ28" s="19"/>
      <c r="CA28" s="19"/>
    </row>
    <row r="29" spans="1:79" s="9" customFormat="1" ht="45" customHeight="1">
      <c r="A29" s="184"/>
      <c r="B29" s="279"/>
      <c r="C29" s="280"/>
      <c r="D29" s="281"/>
      <c r="E29" s="282"/>
      <c r="F29" s="295">
        <f t="shared" si="3"/>
        <v>0</v>
      </c>
      <c r="G29" s="460"/>
      <c r="H29" s="460"/>
      <c r="I29" s="460"/>
      <c r="J29" s="289"/>
      <c r="K29" s="220">
        <f t="shared" si="4"/>
        <v>0</v>
      </c>
      <c r="L29" s="221">
        <f t="shared" si="5"/>
        <v>0</v>
      </c>
      <c r="M29" s="2"/>
      <c r="N29" s="7"/>
      <c r="O29" s="7"/>
      <c r="P29" s="7"/>
      <c r="AA29" s="187"/>
      <c r="AB29" s="187"/>
      <c r="AC29" s="187"/>
      <c r="AD29" s="187"/>
      <c r="AE29" s="188"/>
      <c r="AF29" s="37" t="str">
        <f t="shared" si="1"/>
        <v>Falsch</v>
      </c>
      <c r="AG29" s="37" t="str">
        <f t="shared" si="6"/>
        <v>Falsch</v>
      </c>
      <c r="AH29" s="37">
        <f t="shared" si="7"/>
        <v>1</v>
      </c>
      <c r="AI29" s="19"/>
      <c r="AJ29" s="19"/>
      <c r="AK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W29" s="19"/>
      <c r="AX29" s="19"/>
      <c r="AY29" s="19"/>
      <c r="AZ29" s="19"/>
      <c r="BA29" s="19"/>
      <c r="BB29" s="19"/>
      <c r="BC29" s="19"/>
      <c r="BD29" s="19"/>
      <c r="BE29" s="19"/>
      <c r="BF29" s="19"/>
      <c r="BG29" s="305">
        <f t="shared" si="8"/>
        <v>0</v>
      </c>
      <c r="BH29" s="19">
        <f t="shared" si="9"/>
        <v>0</v>
      </c>
      <c r="BI29" s="416">
        <f t="shared" si="10"/>
        <v>0</v>
      </c>
      <c r="BJ29" s="19"/>
      <c r="BN29" s="19"/>
      <c r="BO29" s="343">
        <f t="shared" si="2"/>
        <v>0</v>
      </c>
      <c r="BP29" s="115">
        <f t="shared" si="11"/>
        <v>0</v>
      </c>
      <c r="BQ29" s="417">
        <f t="shared" si="12"/>
        <v>0</v>
      </c>
      <c r="BR29" s="19"/>
      <c r="BS29" s="19"/>
      <c r="BT29" s="19"/>
      <c r="BU29" s="19"/>
      <c r="BV29" s="19"/>
      <c r="BW29" s="19"/>
      <c r="BX29" s="19"/>
      <c r="BY29" s="19"/>
      <c r="BZ29" s="19"/>
      <c r="CA29" s="19"/>
    </row>
    <row r="30" spans="1:79" s="9" customFormat="1" ht="45" customHeight="1">
      <c r="A30" s="184"/>
      <c r="B30" s="279"/>
      <c r="C30" s="280"/>
      <c r="D30" s="281"/>
      <c r="E30" s="282"/>
      <c r="F30" s="295">
        <f t="shared" si="3"/>
        <v>0</v>
      </c>
      <c r="G30" s="460"/>
      <c r="H30" s="460"/>
      <c r="I30" s="460"/>
      <c r="J30" s="289"/>
      <c r="K30" s="220">
        <f t="shared" si="4"/>
        <v>0</v>
      </c>
      <c r="L30" s="221">
        <f t="shared" si="5"/>
        <v>0</v>
      </c>
      <c r="M30" s="2"/>
      <c r="N30" s="223" t="s">
        <v>197</v>
      </c>
      <c r="O30" s="7"/>
      <c r="P30" s="7"/>
      <c r="Z30" s="187"/>
      <c r="AA30" s="187"/>
      <c r="AB30" s="187"/>
      <c r="AC30" s="187"/>
      <c r="AD30" s="187"/>
      <c r="AE30" s="188"/>
      <c r="AF30" s="37" t="str">
        <f t="shared" si="1"/>
        <v>Falsch</v>
      </c>
      <c r="AG30" s="37" t="str">
        <f t="shared" si="6"/>
        <v>Falsch</v>
      </c>
      <c r="AH30" s="37">
        <f t="shared" si="7"/>
        <v>1</v>
      </c>
      <c r="AI30" s="19"/>
      <c r="AJ30" s="19"/>
      <c r="AK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W30" s="19"/>
      <c r="AX30" s="19"/>
      <c r="AY30" s="19"/>
      <c r="AZ30" s="19"/>
      <c r="BA30" s="19"/>
      <c r="BB30" s="19"/>
      <c r="BC30" s="19"/>
      <c r="BD30" s="19"/>
      <c r="BE30" s="19"/>
      <c r="BF30" s="19"/>
      <c r="BG30" s="305">
        <f t="shared" si="8"/>
        <v>0</v>
      </c>
      <c r="BH30" s="19">
        <f t="shared" si="9"/>
        <v>0</v>
      </c>
      <c r="BI30" s="416">
        <f t="shared" si="10"/>
        <v>0</v>
      </c>
      <c r="BJ30" s="19"/>
      <c r="BN30" s="19"/>
      <c r="BO30" s="343">
        <f t="shared" si="2"/>
        <v>0</v>
      </c>
      <c r="BP30" s="115">
        <f t="shared" si="11"/>
        <v>0</v>
      </c>
      <c r="BQ30" s="417">
        <f t="shared" si="12"/>
        <v>0</v>
      </c>
      <c r="BR30" s="19"/>
      <c r="BS30" s="19"/>
      <c r="BT30" s="19"/>
      <c r="BU30" s="19"/>
      <c r="BV30" s="19"/>
      <c r="BW30" s="19"/>
      <c r="BX30" s="19"/>
      <c r="BY30" s="19"/>
      <c r="BZ30" s="19"/>
      <c r="CA30" s="19"/>
    </row>
    <row r="31" spans="1:79" s="9" customFormat="1" ht="45" customHeight="1">
      <c r="A31" s="184"/>
      <c r="B31" s="290"/>
      <c r="C31" s="291"/>
      <c r="D31" s="281"/>
      <c r="E31" s="292"/>
      <c r="F31" s="295">
        <f t="shared" si="3"/>
        <v>0</v>
      </c>
      <c r="G31" s="479"/>
      <c r="H31" s="479"/>
      <c r="I31" s="479"/>
      <c r="J31" s="293"/>
      <c r="K31" s="220">
        <f t="shared" si="4"/>
        <v>0</v>
      </c>
      <c r="L31" s="221">
        <f t="shared" si="5"/>
        <v>0</v>
      </c>
      <c r="M31" s="2"/>
      <c r="O31" s="2"/>
      <c r="P31" s="2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12"/>
      <c r="AF31" s="37" t="str">
        <f t="shared" si="1"/>
        <v>Falsch</v>
      </c>
      <c r="AG31" s="37" t="str">
        <f t="shared" si="6"/>
        <v>Falsch</v>
      </c>
      <c r="AH31" s="37">
        <f t="shared" si="7"/>
        <v>1</v>
      </c>
      <c r="AI31" s="19"/>
      <c r="AJ31" s="19"/>
      <c r="AK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W31" s="19"/>
      <c r="AX31" s="19"/>
      <c r="AY31" s="19"/>
      <c r="AZ31" s="19"/>
      <c r="BA31" s="19"/>
      <c r="BB31" s="19"/>
      <c r="BC31" s="19"/>
      <c r="BD31" s="19"/>
      <c r="BE31" s="19"/>
      <c r="BF31" s="19"/>
      <c r="BG31" s="418">
        <f t="shared" si="8"/>
        <v>0</v>
      </c>
      <c r="BH31" s="346">
        <f t="shared" si="9"/>
        <v>0</v>
      </c>
      <c r="BI31" s="419">
        <f t="shared" si="10"/>
        <v>0</v>
      </c>
      <c r="BJ31" s="19"/>
      <c r="BN31" s="19"/>
      <c r="BO31" s="396">
        <f t="shared" si="2"/>
        <v>0</v>
      </c>
      <c r="BP31" s="395">
        <f t="shared" si="11"/>
        <v>0</v>
      </c>
      <c r="BQ31" s="345">
        <f t="shared" si="12"/>
        <v>0</v>
      </c>
      <c r="BR31" s="19"/>
      <c r="BS31" s="19"/>
      <c r="BT31" s="19"/>
      <c r="BU31" s="19"/>
      <c r="BV31" s="19"/>
      <c r="BW31" s="19"/>
      <c r="BX31" s="19"/>
      <c r="BY31" s="19"/>
      <c r="BZ31" s="19"/>
      <c r="CA31" s="19"/>
    </row>
    <row r="32" spans="1:79" s="9" customFormat="1" ht="18" customHeight="1">
      <c r="A32" s="184"/>
      <c r="B32" s="184"/>
      <c r="C32" s="46"/>
      <c r="D32" s="46"/>
      <c r="E32" s="347" t="s">
        <v>198</v>
      </c>
      <c r="F32" s="484">
        <f>SUM(F22:F31)</f>
        <v>0</v>
      </c>
      <c r="G32" s="484"/>
      <c r="H32" s="46"/>
      <c r="I32" s="46"/>
      <c r="J32" s="225" t="s">
        <v>199</v>
      </c>
      <c r="K32" s="226">
        <f>SUM(K22:K31)</f>
        <v>0</v>
      </c>
      <c r="L32" s="227">
        <f>SUM(L22:L31)</f>
        <v>0</v>
      </c>
      <c r="M32" s="2"/>
      <c r="O32" s="2"/>
      <c r="P32" s="2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12"/>
      <c r="AF32" s="12"/>
      <c r="AG32" s="12"/>
      <c r="AH32" s="12"/>
      <c r="AI32" s="19"/>
      <c r="AJ32" s="19"/>
      <c r="AK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W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  <c r="BH32" s="19">
        <f>SUM(BH22:BH31)</f>
        <v>0</v>
      </c>
      <c r="BI32" s="19"/>
      <c r="BJ32" s="19"/>
      <c r="BN32" s="19"/>
      <c r="BO32" s="115">
        <f>IF(SUM(BO22:BO31)&gt;=1,1,0)</f>
        <v>0</v>
      </c>
      <c r="BP32" s="115">
        <f t="shared" ref="BP32:BQ32" si="13">IF(SUM(BP22:BP31)&gt;=1,1,0)</f>
        <v>0</v>
      </c>
      <c r="BQ32" s="115">
        <f t="shared" si="13"/>
        <v>0</v>
      </c>
      <c r="BR32" s="19"/>
      <c r="BS32" s="19"/>
      <c r="BT32" s="19"/>
      <c r="BU32" s="19"/>
      <c r="BV32" s="19"/>
      <c r="BW32" s="19"/>
      <c r="BX32" s="19"/>
      <c r="BY32" s="19"/>
      <c r="BZ32" s="19"/>
      <c r="CA32" s="19"/>
    </row>
    <row r="33" spans="1:79" s="9" customFormat="1" ht="18" customHeight="1">
      <c r="A33" s="184"/>
      <c r="B33" s="213" t="s">
        <v>200</v>
      </c>
      <c r="C33" s="203"/>
      <c r="D33" s="203"/>
      <c r="E33" s="203"/>
      <c r="F33" s="203"/>
      <c r="G33" s="203"/>
      <c r="H33" s="203"/>
      <c r="I33" s="46"/>
      <c r="J33" s="46"/>
      <c r="K33" s="228"/>
      <c r="L33" s="46"/>
      <c r="M33" s="2"/>
      <c r="O33" s="2"/>
      <c r="P3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12"/>
      <c r="AF33" s="12"/>
      <c r="AG33" s="12"/>
      <c r="AH33" s="12"/>
      <c r="AI33" s="19"/>
      <c r="AJ33" s="19"/>
      <c r="AK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W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  <c r="BH33" s="19"/>
      <c r="BI33" s="19"/>
      <c r="BJ33" s="19"/>
      <c r="BN33" s="19"/>
      <c r="BO33" s="19"/>
      <c r="BP33" s="19"/>
      <c r="BQ33" s="19"/>
      <c r="BR33" s="19"/>
      <c r="BS33" s="19"/>
      <c r="BT33" s="19"/>
      <c r="BU33" s="19"/>
      <c r="BV33" s="19"/>
      <c r="BW33" s="19"/>
      <c r="BX33" s="19"/>
      <c r="BY33" s="19"/>
      <c r="BZ33" s="19"/>
      <c r="CA33" s="19"/>
    </row>
    <row r="34" spans="1:79" s="9" customFormat="1" ht="18" customHeight="1">
      <c r="A34" s="184"/>
      <c r="B34" s="480"/>
      <c r="C34" s="481"/>
      <c r="D34" s="481"/>
      <c r="E34" s="481"/>
      <c r="F34" s="481"/>
      <c r="G34" s="482"/>
      <c r="H34" s="203"/>
      <c r="I34" s="203"/>
      <c r="J34" s="213"/>
      <c r="K34" s="46"/>
      <c r="L34" s="46"/>
      <c r="M34" s="2"/>
      <c r="O34" s="2"/>
      <c r="P34" s="2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12"/>
      <c r="AF34" s="12"/>
      <c r="AG34" s="12"/>
      <c r="AH34" s="12"/>
      <c r="AI34" s="19"/>
      <c r="AJ34" s="19"/>
      <c r="AK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W34" s="19"/>
      <c r="AX34" s="19"/>
      <c r="AY34" s="19"/>
      <c r="AZ34" s="19"/>
      <c r="BA34" s="19"/>
      <c r="BB34" s="19"/>
      <c r="BC34" s="19"/>
      <c r="BD34" s="19"/>
      <c r="BE34" s="19"/>
      <c r="BF34" s="19"/>
      <c r="BG34" s="19"/>
      <c r="BH34" s="19"/>
      <c r="BI34" s="19"/>
      <c r="BJ34" s="19"/>
      <c r="BK34" s="19"/>
      <c r="BL34" s="19"/>
      <c r="BM34" s="19"/>
      <c r="BN34" s="19"/>
      <c r="BO34" s="19"/>
      <c r="BP34" s="19"/>
      <c r="BQ34" s="19"/>
      <c r="BR34" s="19"/>
      <c r="BS34" s="19"/>
      <c r="BT34" s="19"/>
      <c r="BU34" s="19"/>
      <c r="BV34" s="19"/>
      <c r="BW34" s="19"/>
      <c r="BX34" s="19"/>
      <c r="BY34" s="19"/>
      <c r="BZ34" s="19"/>
      <c r="CA34" s="19"/>
    </row>
    <row r="35" spans="1:79" s="9" customFormat="1" ht="20.100000000000001" customHeight="1">
      <c r="A35" s="184"/>
      <c r="B35" s="465"/>
      <c r="C35" s="466"/>
      <c r="D35" s="466"/>
      <c r="E35" s="466"/>
      <c r="F35" s="466"/>
      <c r="G35" s="467"/>
      <c r="H35" s="47"/>
      <c r="I35" s="47"/>
      <c r="J35" s="213"/>
      <c r="K35" s="229"/>
      <c r="L35" s="229"/>
      <c r="M35" s="2"/>
      <c r="O35" s="2"/>
      <c r="P35" s="2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12"/>
      <c r="AF35" s="12"/>
      <c r="AG35" s="12"/>
      <c r="AH35" s="12"/>
      <c r="AI35" s="19"/>
      <c r="AJ35" s="19"/>
      <c r="AK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W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  <c r="BH35" s="19"/>
      <c r="BI35" s="19"/>
      <c r="BJ35" s="19"/>
      <c r="BK35" s="19"/>
      <c r="BL35" s="19"/>
      <c r="BM35" s="19"/>
      <c r="BN35" s="19"/>
      <c r="BO35" s="19"/>
      <c r="BP35" s="19"/>
      <c r="BQ35" s="19"/>
      <c r="BR35" s="19"/>
      <c r="BS35" s="19"/>
      <c r="BT35" s="19"/>
      <c r="BU35" s="19"/>
      <c r="BV35" s="19"/>
      <c r="BW35" s="19"/>
      <c r="BX35" s="19"/>
      <c r="BY35" s="19"/>
      <c r="BZ35" s="19"/>
      <c r="CA35" s="19"/>
    </row>
    <row r="36" spans="1:79" s="9" customFormat="1" ht="20.100000000000001" customHeight="1">
      <c r="A36" s="184"/>
      <c r="B36" s="465"/>
      <c r="C36" s="466"/>
      <c r="D36" s="466"/>
      <c r="E36" s="466"/>
      <c r="F36" s="466"/>
      <c r="G36" s="467"/>
      <c r="H36" s="47"/>
      <c r="I36" s="47"/>
      <c r="J36" s="184"/>
      <c r="K36" s="203"/>
      <c r="L36" s="203"/>
      <c r="M36" s="2"/>
      <c r="O36" s="2"/>
      <c r="P36" s="2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12"/>
      <c r="AF36" s="12"/>
      <c r="AG36" s="12"/>
      <c r="AH36" s="12"/>
      <c r="AI36" s="19"/>
      <c r="AJ36" s="19"/>
      <c r="AK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W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  <c r="BH36" s="19"/>
      <c r="BI36" s="19"/>
      <c r="BJ36" s="19"/>
      <c r="BK36" s="19"/>
      <c r="BL36" s="19"/>
      <c r="BM36" s="19"/>
      <c r="BN36" s="19"/>
      <c r="BO36" s="19"/>
      <c r="BP36" s="19"/>
      <c r="BQ36" s="19"/>
      <c r="BR36" s="19"/>
      <c r="BS36" s="19"/>
      <c r="BT36" s="19"/>
      <c r="BU36" s="19"/>
      <c r="BV36" s="19"/>
      <c r="BW36" s="19"/>
      <c r="BX36" s="19"/>
      <c r="BY36" s="19"/>
      <c r="BZ36" s="19"/>
      <c r="CA36" s="19"/>
    </row>
    <row r="37" spans="1:79" s="9" customFormat="1" ht="20.100000000000001" customHeight="1">
      <c r="A37" s="184"/>
      <c r="B37" s="465"/>
      <c r="C37" s="466"/>
      <c r="D37" s="466"/>
      <c r="E37" s="466"/>
      <c r="F37" s="466"/>
      <c r="G37" s="467"/>
      <c r="H37" s="47"/>
      <c r="I37" s="47"/>
      <c r="J37" s="230"/>
      <c r="K37" s="46"/>
      <c r="L37" s="46"/>
      <c r="M37" s="2"/>
      <c r="O37" s="2"/>
      <c r="P37" s="2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12"/>
      <c r="AF37" s="12"/>
      <c r="AG37" s="12"/>
      <c r="AH37" s="12"/>
      <c r="AI37" s="19"/>
      <c r="AJ37" s="19"/>
      <c r="AK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W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  <c r="BH37" s="19"/>
      <c r="BI37" s="19"/>
      <c r="BJ37" s="19"/>
      <c r="BK37" s="19"/>
      <c r="BL37" s="19"/>
      <c r="BM37" s="19"/>
      <c r="BN37" s="19"/>
      <c r="BO37" s="19"/>
      <c r="BP37" s="19"/>
      <c r="BQ37" s="19"/>
      <c r="BR37" s="19"/>
      <c r="BS37" s="19"/>
      <c r="BT37" s="19"/>
      <c r="BU37" s="19"/>
      <c r="BV37" s="19"/>
      <c r="BW37" s="19"/>
      <c r="BX37" s="19"/>
      <c r="BY37" s="19"/>
      <c r="BZ37" s="19"/>
      <c r="CA37" s="19"/>
    </row>
    <row r="38" spans="1:79" s="9" customFormat="1" ht="20.100000000000001" customHeight="1">
      <c r="A38" s="184"/>
      <c r="B38" s="465"/>
      <c r="C38" s="466"/>
      <c r="D38" s="466"/>
      <c r="E38" s="466"/>
      <c r="F38" s="466"/>
      <c r="G38" s="467"/>
      <c r="H38" s="47"/>
      <c r="I38" s="47"/>
      <c r="J38" s="184"/>
      <c r="K38" s="184"/>
      <c r="L38" s="184"/>
      <c r="M38" s="2"/>
      <c r="N38" s="3"/>
      <c r="O38" s="2"/>
      <c r="P38" s="2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12"/>
      <c r="AF38" s="12"/>
      <c r="AG38" s="12"/>
      <c r="AH38" s="12"/>
      <c r="AI38" s="19"/>
      <c r="AJ38" s="19"/>
      <c r="AK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W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  <c r="BH38" s="19"/>
      <c r="BI38" s="19"/>
      <c r="BJ38" s="19"/>
      <c r="BK38" s="19"/>
      <c r="BL38" s="19"/>
      <c r="BM38" s="19"/>
      <c r="BN38" s="19"/>
      <c r="BO38" s="19"/>
      <c r="BP38" s="19"/>
      <c r="BQ38" s="19"/>
      <c r="BR38" s="19"/>
      <c r="BS38" s="19"/>
      <c r="BT38" s="19"/>
      <c r="BU38" s="19"/>
      <c r="BV38" s="19"/>
      <c r="BW38" s="19"/>
      <c r="BX38" s="19"/>
      <c r="BY38" s="19"/>
      <c r="BZ38" s="19"/>
      <c r="CA38" s="19"/>
    </row>
    <row r="39" spans="1:79" ht="20.100000000000001" customHeight="1">
      <c r="A39" s="46"/>
      <c r="B39" s="465"/>
      <c r="C39" s="466"/>
      <c r="D39" s="466"/>
      <c r="E39" s="466"/>
      <c r="F39" s="466"/>
      <c r="G39" s="467"/>
      <c r="H39" s="46"/>
      <c r="I39" s="46"/>
      <c r="J39" s="46"/>
      <c r="K39" s="47"/>
      <c r="L39" s="46"/>
      <c r="M39" s="2"/>
      <c r="N39" s="2"/>
      <c r="O39" s="2"/>
      <c r="P39" s="2"/>
      <c r="Q39" s="3"/>
      <c r="R39" s="3"/>
      <c r="S39" s="3"/>
      <c r="T39" s="3"/>
      <c r="U39" s="9"/>
      <c r="V39" s="9"/>
      <c r="W39" s="9"/>
      <c r="X39" s="9"/>
      <c r="Y39" s="9"/>
      <c r="Z39" s="3"/>
      <c r="AA39" s="3"/>
      <c r="AB39" s="3"/>
      <c r="AC39" s="3"/>
      <c r="AD39" s="3"/>
      <c r="AE39" s="12"/>
      <c r="AF39" s="12"/>
      <c r="AG39" s="12"/>
      <c r="AH39" s="12"/>
      <c r="AI39" s="19"/>
      <c r="AJ39" s="19"/>
      <c r="AK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W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  <c r="BH39" s="19"/>
      <c r="BI39" s="19"/>
      <c r="BJ39" s="19"/>
      <c r="BK39" s="19"/>
      <c r="BL39" s="19"/>
      <c r="BM39" s="19"/>
      <c r="BN39" s="19"/>
      <c r="BO39" s="19"/>
      <c r="BP39" s="19"/>
      <c r="BQ39" s="19"/>
      <c r="BR39" s="19"/>
      <c r="BS39" s="19"/>
      <c r="BT39" s="19"/>
      <c r="BU39" s="19"/>
      <c r="BV39" s="19"/>
      <c r="BW39" s="19"/>
      <c r="BX39" s="19"/>
      <c r="BY39" s="19"/>
      <c r="BZ39" s="19"/>
      <c r="CA39" s="19"/>
    </row>
    <row r="40" spans="1:79" ht="20.100000000000001" customHeight="1">
      <c r="A40" s="46"/>
      <c r="B40" s="465"/>
      <c r="C40" s="466"/>
      <c r="D40" s="466"/>
      <c r="E40" s="466"/>
      <c r="F40" s="466"/>
      <c r="G40" s="467"/>
      <c r="H40" s="46"/>
      <c r="I40" s="47"/>
      <c r="J40" s="230"/>
      <c r="K40" s="47"/>
      <c r="L40" s="46"/>
      <c r="M40" s="2"/>
      <c r="N40" s="2"/>
      <c r="O40" s="2"/>
      <c r="P40" s="2"/>
      <c r="Q40" s="3"/>
      <c r="R40" s="3"/>
      <c r="S40" s="3"/>
      <c r="T40" s="3"/>
      <c r="U40" s="9"/>
      <c r="V40" s="9"/>
      <c r="W40" s="9"/>
      <c r="X40" s="9"/>
      <c r="Y40" s="9"/>
      <c r="Z40" s="3"/>
      <c r="AA40" s="3"/>
      <c r="AB40" s="3"/>
      <c r="AC40" s="3"/>
      <c r="AD40" s="3"/>
      <c r="AE40" s="12"/>
      <c r="AF40" s="12"/>
      <c r="AG40" s="12"/>
      <c r="AH40" s="12"/>
      <c r="AI40" s="19"/>
      <c r="AJ40" s="19"/>
      <c r="AK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W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  <c r="BH40" s="19"/>
      <c r="BI40" s="19"/>
      <c r="BJ40" s="19"/>
      <c r="BK40" s="19"/>
      <c r="BL40" s="19"/>
      <c r="BM40" s="19"/>
      <c r="BN40" s="19"/>
      <c r="BO40" s="19"/>
      <c r="BP40" s="19"/>
      <c r="BQ40" s="19"/>
      <c r="BR40" s="19"/>
      <c r="BS40" s="19"/>
      <c r="BT40" s="19"/>
      <c r="BU40" s="19"/>
      <c r="BV40" s="19"/>
      <c r="BW40" s="19"/>
      <c r="BX40" s="19"/>
      <c r="BY40" s="19"/>
      <c r="BZ40" s="19"/>
      <c r="CA40" s="19"/>
    </row>
    <row r="41" spans="1:79" ht="20.100000000000001" customHeight="1">
      <c r="A41" s="46"/>
      <c r="B41" s="468"/>
      <c r="C41" s="469"/>
      <c r="D41" s="469"/>
      <c r="E41" s="469"/>
      <c r="F41" s="469"/>
      <c r="G41" s="470"/>
      <c r="H41" s="46"/>
      <c r="I41" s="46"/>
      <c r="J41" s="46"/>
      <c r="K41" s="46"/>
      <c r="L41" s="46"/>
      <c r="M41" s="2"/>
      <c r="N41" s="15"/>
      <c r="O41" s="2"/>
      <c r="P41" s="2"/>
      <c r="Q41" s="3"/>
      <c r="R41" s="3"/>
      <c r="S41" s="3"/>
      <c r="T41" s="3"/>
      <c r="U41" s="9"/>
      <c r="V41" s="9"/>
      <c r="W41" s="9"/>
      <c r="X41" s="9"/>
      <c r="Y41" s="9"/>
      <c r="Z41" s="3"/>
      <c r="AA41" s="3"/>
      <c r="AB41" s="3"/>
      <c r="AC41" s="3"/>
      <c r="AD41" s="3"/>
      <c r="AE41" s="12"/>
      <c r="AF41" s="12"/>
      <c r="AG41" s="12"/>
      <c r="AH41" s="12"/>
      <c r="AI41" s="19"/>
      <c r="AJ41" s="19"/>
      <c r="AK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W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  <c r="BH41" s="19"/>
      <c r="BI41" s="19"/>
      <c r="BJ41" s="19"/>
      <c r="BK41" s="19"/>
      <c r="BL41" s="19"/>
      <c r="BM41" s="19"/>
      <c r="BN41" s="19"/>
      <c r="BO41" s="19"/>
      <c r="BP41" s="19"/>
      <c r="BQ41" s="19"/>
      <c r="BR41" s="19"/>
      <c r="BS41" s="19"/>
      <c r="BT41" s="19"/>
      <c r="BU41" s="19"/>
      <c r="BV41" s="19"/>
      <c r="BW41" s="19"/>
      <c r="BX41" s="19"/>
      <c r="BY41" s="19"/>
      <c r="BZ41" s="19"/>
      <c r="CA41" s="19"/>
    </row>
    <row r="42" spans="1:79" ht="33" customHeight="1">
      <c r="A42" s="46"/>
      <c r="B42" s="46"/>
      <c r="C42" s="46"/>
      <c r="D42" s="46"/>
      <c r="E42" s="46"/>
      <c r="F42" s="46"/>
      <c r="G42" s="231"/>
      <c r="H42" s="46"/>
      <c r="I42" s="46"/>
      <c r="J42" s="46"/>
      <c r="K42" s="46"/>
      <c r="L42" s="46"/>
      <c r="M42" s="2"/>
      <c r="N42" s="7"/>
      <c r="O42" s="2"/>
      <c r="P42" s="2"/>
      <c r="Q42" s="3"/>
      <c r="R42" s="3"/>
      <c r="S42" s="3"/>
      <c r="T42" s="3"/>
      <c r="U42" s="9"/>
      <c r="V42" s="9"/>
      <c r="W42" s="9"/>
      <c r="X42" s="9"/>
      <c r="Y42" s="9"/>
      <c r="Z42" s="3"/>
      <c r="AA42" s="3"/>
      <c r="AB42" s="3"/>
      <c r="AC42" s="3"/>
      <c r="AD42" s="3"/>
      <c r="AE42" s="12"/>
      <c r="AF42" s="12"/>
      <c r="AG42" s="12"/>
      <c r="AH42" s="12"/>
      <c r="AI42" s="19"/>
      <c r="AJ42" s="19"/>
      <c r="AK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W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  <c r="BH42" s="19"/>
      <c r="BI42" s="19"/>
      <c r="BJ42" s="19"/>
      <c r="BK42" s="19"/>
      <c r="BL42" s="19"/>
      <c r="BM42" s="19"/>
      <c r="BN42" s="19"/>
      <c r="BO42" s="19"/>
      <c r="BP42" s="19"/>
      <c r="BQ42" s="19"/>
      <c r="BR42" s="19"/>
      <c r="BS42" s="19"/>
      <c r="BT42" s="19"/>
      <c r="BU42" s="19"/>
      <c r="BV42" s="19"/>
      <c r="BW42" s="19"/>
      <c r="BX42" s="19"/>
      <c r="BY42" s="19"/>
      <c r="BZ42" s="19"/>
      <c r="CA42" s="19"/>
    </row>
    <row r="43" spans="1:79">
      <c r="A43" s="46"/>
      <c r="B43" s="46"/>
      <c r="C43" s="46"/>
      <c r="D43" s="46"/>
      <c r="E43" s="46"/>
      <c r="F43" s="46"/>
      <c r="G43" s="231"/>
      <c r="H43" s="46"/>
      <c r="I43" s="46"/>
      <c r="J43" s="46"/>
      <c r="K43" s="46"/>
      <c r="L43" s="46"/>
      <c r="M43" s="2"/>
      <c r="N43" s="7"/>
      <c r="O43" s="2"/>
      <c r="P43" s="2"/>
      <c r="Q43" s="3"/>
      <c r="R43" s="3"/>
      <c r="S43" s="3"/>
      <c r="T43" s="3"/>
      <c r="U43" s="9"/>
      <c r="V43" s="9"/>
      <c r="W43" s="9"/>
      <c r="X43" s="9"/>
      <c r="Y43" s="9"/>
      <c r="Z43" s="3"/>
      <c r="AA43" s="3"/>
      <c r="AB43" s="3"/>
      <c r="AC43" s="3"/>
      <c r="AD43" s="3"/>
      <c r="AE43" s="12"/>
      <c r="AF43" s="12"/>
      <c r="AG43" s="12"/>
      <c r="AH43" s="12"/>
      <c r="AI43" s="19"/>
      <c r="AJ43" s="19"/>
      <c r="AK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W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  <c r="BH43" s="19"/>
      <c r="BI43" s="19"/>
      <c r="BJ43" s="19"/>
      <c r="BK43" s="19"/>
      <c r="BL43" s="19"/>
      <c r="BM43" s="19"/>
      <c r="BN43" s="19"/>
      <c r="BO43" s="19"/>
      <c r="BP43" s="19"/>
      <c r="BQ43" s="19"/>
      <c r="BR43" s="19"/>
      <c r="BS43" s="19"/>
      <c r="BT43" s="19"/>
      <c r="BU43" s="19"/>
      <c r="BV43" s="19"/>
      <c r="BW43" s="19"/>
      <c r="BX43" s="19"/>
      <c r="BY43" s="19"/>
      <c r="BZ43" s="19"/>
      <c r="CA43" s="19"/>
    </row>
    <row r="44" spans="1:79" ht="21.75" customHeight="1">
      <c r="A44" s="46"/>
      <c r="B44" s="46"/>
      <c r="C44" s="46"/>
      <c r="D44" s="46"/>
      <c r="E44" s="46"/>
      <c r="F44" s="46"/>
      <c r="G44" s="232" t="str">
        <f>'Bestellformular 1'!J41</f>
        <v>Version 09.2025/gg</v>
      </c>
      <c r="H44" s="189"/>
      <c r="I44" s="233"/>
      <c r="J44" s="234"/>
      <c r="K44" s="46"/>
      <c r="L44" s="46"/>
      <c r="M44" s="2"/>
      <c r="N44" s="7"/>
      <c r="O44" s="7"/>
      <c r="P44" s="7"/>
      <c r="Q44" s="3"/>
      <c r="R44" s="3"/>
      <c r="S44" s="3"/>
      <c r="T44" s="3"/>
      <c r="U44" s="9"/>
      <c r="V44" s="9"/>
      <c r="W44" s="9"/>
      <c r="X44" s="9"/>
      <c r="Y44" s="9"/>
      <c r="Z44" s="3"/>
      <c r="AA44" s="3"/>
      <c r="AB44" s="3"/>
      <c r="AC44" s="3"/>
      <c r="AD44" s="3"/>
      <c r="AE44" s="12"/>
      <c r="AF44" s="12"/>
      <c r="AG44" s="12"/>
      <c r="AH44" s="12"/>
      <c r="AI44" s="19"/>
      <c r="AJ44" s="19"/>
      <c r="AK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W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  <c r="BH44" s="19"/>
      <c r="BI44" s="19"/>
      <c r="BJ44" s="19"/>
      <c r="BK44" s="19"/>
      <c r="BL44" s="19"/>
      <c r="BM44" s="19"/>
      <c r="BN44" s="19"/>
      <c r="BO44" s="19"/>
      <c r="BP44" s="19"/>
      <c r="BQ44" s="19"/>
      <c r="BR44" s="19"/>
      <c r="BS44" s="19"/>
      <c r="BT44" s="19"/>
      <c r="BU44" s="19"/>
      <c r="BV44" s="19"/>
      <c r="BW44" s="19"/>
      <c r="BX44" s="19"/>
      <c r="BY44" s="19"/>
      <c r="BZ44" s="19"/>
      <c r="CA44" s="19"/>
    </row>
    <row r="45" spans="1:79">
      <c r="A45" s="7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7"/>
      <c r="O45" s="2"/>
      <c r="P45" s="2"/>
      <c r="Q45" s="3"/>
      <c r="R45" s="3"/>
      <c r="S45" s="3"/>
      <c r="T45" s="3"/>
      <c r="U45" s="9"/>
      <c r="V45" s="9"/>
      <c r="W45" s="9"/>
      <c r="X45" s="9"/>
      <c r="Y45" s="9"/>
      <c r="Z45" s="3"/>
      <c r="AA45" s="3"/>
      <c r="AB45" s="3"/>
      <c r="AC45" s="3"/>
      <c r="AD45" s="3"/>
      <c r="AE45" s="12"/>
      <c r="AF45" s="12"/>
      <c r="AG45" s="12"/>
      <c r="AH45" s="12"/>
      <c r="AI45" s="19"/>
      <c r="AJ45" s="19"/>
      <c r="AK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W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  <c r="BH45" s="19"/>
      <c r="BI45" s="19"/>
      <c r="BJ45" s="19"/>
      <c r="BK45" s="19"/>
      <c r="BL45" s="19"/>
      <c r="BM45" s="19"/>
      <c r="BN45" s="19"/>
      <c r="BO45" s="19"/>
      <c r="BP45" s="19"/>
      <c r="BQ45" s="19"/>
      <c r="BR45" s="19"/>
      <c r="BS45" s="19"/>
      <c r="BT45" s="19"/>
      <c r="BU45" s="19"/>
      <c r="BV45" s="19"/>
      <c r="BW45" s="19"/>
      <c r="BX45" s="19"/>
      <c r="BY45" s="19"/>
      <c r="BZ45" s="19"/>
      <c r="CA45" s="19"/>
    </row>
    <row r="46" spans="1:79" ht="15.75">
      <c r="A46" s="7"/>
      <c r="B46" s="235" t="s">
        <v>112</v>
      </c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36" t="s">
        <v>201</v>
      </c>
      <c r="O46" s="2"/>
      <c r="P46" s="298" t="s">
        <v>202</v>
      </c>
      <c r="Q46" s="3"/>
      <c r="R46" s="3"/>
      <c r="S46" s="3"/>
      <c r="T46" s="3"/>
      <c r="U46" s="9"/>
      <c r="V46" s="9"/>
      <c r="W46" s="9"/>
      <c r="X46" s="9"/>
      <c r="Y46" s="9"/>
      <c r="Z46" s="3"/>
      <c r="AA46" s="3"/>
      <c r="AB46" s="3"/>
      <c r="AC46" s="3"/>
      <c r="AD46" s="3"/>
      <c r="AE46" s="12"/>
      <c r="AF46" s="12"/>
      <c r="AG46" s="12"/>
      <c r="AH46" s="12"/>
      <c r="AI46" s="19"/>
      <c r="AJ46" s="19"/>
      <c r="AK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W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  <c r="BH46" s="19"/>
      <c r="BI46" s="19"/>
      <c r="BJ46" s="19"/>
      <c r="BK46" s="19"/>
      <c r="BL46" s="19"/>
      <c r="BM46" s="19"/>
      <c r="BN46" s="19"/>
      <c r="BO46" s="19"/>
      <c r="BP46" s="19"/>
      <c r="BQ46" s="19"/>
      <c r="BR46" s="19"/>
      <c r="BS46" s="19"/>
      <c r="BT46" s="19"/>
      <c r="BU46" s="19"/>
      <c r="BV46" s="19"/>
      <c r="BW46" s="19"/>
      <c r="BX46" s="19"/>
      <c r="BY46" s="19"/>
      <c r="BZ46" s="19"/>
      <c r="CA46" s="19"/>
    </row>
    <row r="47" spans="1:79" ht="15" customHeight="1">
      <c r="A47" s="7"/>
      <c r="B47" s="237" t="s">
        <v>56</v>
      </c>
      <c r="C47" s="238" t="s">
        <v>57</v>
      </c>
      <c r="D47" s="238" t="s">
        <v>58</v>
      </c>
      <c r="E47" s="238" t="s">
        <v>59</v>
      </c>
      <c r="F47" s="238" t="s">
        <v>60</v>
      </c>
      <c r="G47" s="471" t="s">
        <v>193</v>
      </c>
      <c r="H47" s="471"/>
      <c r="I47" s="471"/>
      <c r="J47" s="238" t="s">
        <v>63</v>
      </c>
      <c r="K47" s="238" t="s">
        <v>64</v>
      </c>
      <c r="L47" s="239" t="s">
        <v>65</v>
      </c>
      <c r="M47" s="2"/>
      <c r="N47" s="7"/>
      <c r="O47" s="2"/>
      <c r="P47" s="2"/>
      <c r="Q47" s="3"/>
      <c r="R47" s="3"/>
      <c r="S47" s="3"/>
      <c r="T47" s="3"/>
      <c r="U47" s="9"/>
      <c r="V47" s="9"/>
      <c r="W47" s="9"/>
      <c r="X47" s="9"/>
      <c r="Y47" s="9"/>
      <c r="Z47" s="3"/>
      <c r="AA47" s="3"/>
      <c r="AB47" s="3"/>
      <c r="AC47" s="3"/>
      <c r="AD47" s="3"/>
      <c r="AE47" s="12"/>
      <c r="AF47" s="12"/>
      <c r="AG47" s="12"/>
      <c r="AH47" s="12"/>
      <c r="AI47" s="19"/>
      <c r="AJ47" s="19"/>
      <c r="AK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W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  <c r="BH47" s="19"/>
      <c r="BI47" s="19"/>
      <c r="BJ47" s="19"/>
      <c r="BK47" s="19"/>
      <c r="BL47" s="19"/>
      <c r="BM47" s="19"/>
      <c r="BN47" s="19"/>
      <c r="BO47" s="19"/>
      <c r="BP47" s="19"/>
      <c r="BQ47" s="19"/>
      <c r="BR47" s="19"/>
      <c r="BS47" s="19"/>
      <c r="BT47" s="19"/>
      <c r="BU47" s="19"/>
      <c r="BV47" s="19"/>
      <c r="BW47" s="19"/>
      <c r="BX47" s="19"/>
      <c r="BY47" s="19"/>
      <c r="BZ47" s="19"/>
      <c r="CA47" s="19"/>
    </row>
    <row r="48" spans="1:79" ht="15" customHeight="1">
      <c r="A48" s="7"/>
      <c r="B48" s="240"/>
      <c r="C48" s="241" t="s">
        <v>77</v>
      </c>
      <c r="D48" s="241" t="s">
        <v>78</v>
      </c>
      <c r="E48" s="241" t="s">
        <v>79</v>
      </c>
      <c r="F48" s="241" t="s">
        <v>80</v>
      </c>
      <c r="G48" s="242" t="s">
        <v>194</v>
      </c>
      <c r="H48" s="243"/>
      <c r="I48" s="244"/>
      <c r="J48" s="241" t="s">
        <v>87</v>
      </c>
      <c r="K48" s="241" t="s">
        <v>87</v>
      </c>
      <c r="L48" s="245" t="s">
        <v>88</v>
      </c>
      <c r="M48" s="2"/>
      <c r="N48" s="7"/>
      <c r="O48" s="2"/>
      <c r="P48" s="2"/>
      <c r="Q48" s="3"/>
      <c r="R48" s="3"/>
      <c r="S48" s="3"/>
      <c r="T48" s="3"/>
      <c r="U48" s="9"/>
      <c r="V48" s="9"/>
      <c r="W48" s="9"/>
      <c r="X48" s="9"/>
      <c r="Y48" s="9"/>
      <c r="Z48" s="3"/>
      <c r="AA48" s="3"/>
      <c r="AB48" s="3"/>
      <c r="AC48" s="3"/>
      <c r="AD48" s="3"/>
      <c r="AE48" s="12"/>
      <c r="AF48" s="12"/>
      <c r="AG48" s="12"/>
      <c r="AH48" s="12"/>
      <c r="AI48" s="19"/>
      <c r="AJ48" s="19"/>
      <c r="AK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W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  <c r="BH48" s="19"/>
      <c r="BI48" s="19"/>
      <c r="BJ48" s="19"/>
      <c r="BK48" s="19"/>
      <c r="BL48" s="19"/>
      <c r="BM48" s="19"/>
      <c r="BN48" s="19"/>
      <c r="BO48" s="19"/>
      <c r="BP48" s="19"/>
      <c r="BQ48" s="19"/>
      <c r="BR48" s="19"/>
      <c r="BS48" s="19"/>
      <c r="BT48" s="19"/>
      <c r="BU48" s="19"/>
      <c r="BV48" s="19"/>
      <c r="BW48" s="19"/>
      <c r="BX48" s="19"/>
      <c r="BY48" s="19"/>
      <c r="BZ48" s="19"/>
      <c r="CA48" s="19"/>
    </row>
    <row r="49" spans="1:79" ht="57.75" customHeight="1">
      <c r="A49" s="7"/>
      <c r="B49" s="246" t="s">
        <v>203</v>
      </c>
      <c r="C49" s="247">
        <v>3</v>
      </c>
      <c r="D49" s="247">
        <v>20</v>
      </c>
      <c r="E49" s="247" t="s">
        <v>18</v>
      </c>
      <c r="F49" s="294"/>
      <c r="G49" s="472"/>
      <c r="H49" s="473"/>
      <c r="I49" s="474"/>
      <c r="J49" s="248">
        <v>1.9</v>
      </c>
      <c r="K49" s="249">
        <v>5.7</v>
      </c>
      <c r="L49" s="250">
        <f>S119*K49</f>
        <v>0</v>
      </c>
      <c r="M49" s="2"/>
      <c r="N49" s="7"/>
      <c r="O49" s="2"/>
      <c r="P49" s="2"/>
      <c r="Q49" s="3"/>
      <c r="R49" s="3"/>
      <c r="S49" s="3"/>
      <c r="T49" s="3"/>
      <c r="U49" s="9"/>
      <c r="V49" s="9"/>
      <c r="W49" s="9"/>
      <c r="X49" s="9"/>
      <c r="Y49" s="9"/>
      <c r="Z49" s="3"/>
      <c r="AA49" s="3"/>
      <c r="AB49" s="3"/>
      <c r="AC49" s="3"/>
      <c r="AD49" s="3"/>
      <c r="AE49" s="12"/>
      <c r="AF49" s="12"/>
      <c r="AG49" s="12"/>
      <c r="AH49" s="12"/>
      <c r="AI49" s="19"/>
      <c r="AJ49" s="19"/>
      <c r="AK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W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  <c r="BH49" s="19"/>
      <c r="BI49" s="19"/>
      <c r="BJ49" s="19"/>
      <c r="BK49" s="19"/>
      <c r="BL49" s="19"/>
      <c r="BM49" s="19"/>
      <c r="BN49" s="19"/>
      <c r="BO49" s="19"/>
      <c r="BP49" s="19"/>
      <c r="BQ49" s="19"/>
      <c r="BR49" s="19"/>
      <c r="BS49" s="19"/>
      <c r="BT49" s="19"/>
      <c r="BU49" s="19"/>
      <c r="BV49" s="19"/>
      <c r="BW49" s="19"/>
      <c r="BX49" s="19"/>
      <c r="BY49" s="19"/>
      <c r="BZ49" s="19"/>
      <c r="CA49" s="19"/>
    </row>
    <row r="50" spans="1:79" ht="21" customHeight="1">
      <c r="A50" s="7"/>
      <c r="B50" s="251"/>
      <c r="C50" s="251"/>
      <c r="D50" s="251"/>
      <c r="E50" s="251"/>
      <c r="F50" s="251"/>
      <c r="G50" s="251"/>
      <c r="H50" s="251"/>
      <c r="I50" s="251"/>
      <c r="J50" s="252"/>
      <c r="K50" s="1"/>
      <c r="L50" s="1"/>
      <c r="M50" s="2"/>
      <c r="N50" s="7"/>
      <c r="O50" s="7"/>
      <c r="P50" s="7"/>
      <c r="Q50" s="9"/>
      <c r="R50" s="3"/>
      <c r="S50" s="3"/>
      <c r="T50" s="3"/>
      <c r="U50" s="9"/>
      <c r="V50" s="9"/>
      <c r="W50" s="9"/>
      <c r="X50" s="9"/>
      <c r="Y50" s="9"/>
      <c r="Z50" s="3"/>
      <c r="AA50" s="3"/>
      <c r="AB50" s="3"/>
      <c r="AC50" s="3"/>
      <c r="AD50" s="3"/>
      <c r="AE50" s="12"/>
      <c r="AF50" s="12"/>
      <c r="AG50" s="12"/>
      <c r="AH50" s="12"/>
      <c r="AI50" s="19"/>
      <c r="AJ50" s="19"/>
      <c r="AK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W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  <c r="BH50" s="19"/>
      <c r="BI50" s="19"/>
      <c r="BJ50" s="19"/>
      <c r="BK50" s="19"/>
      <c r="BL50" s="19"/>
      <c r="BM50" s="19"/>
      <c r="BN50" s="19"/>
      <c r="BO50" s="19"/>
      <c r="BP50" s="19"/>
      <c r="BQ50" s="19"/>
      <c r="BR50" s="19"/>
      <c r="BS50" s="19"/>
      <c r="BT50" s="19"/>
      <c r="BU50" s="19"/>
      <c r="BV50" s="19"/>
      <c r="BW50" s="19"/>
      <c r="BX50" s="19"/>
      <c r="BY50" s="19"/>
      <c r="BZ50" s="19"/>
      <c r="CA50" s="19"/>
    </row>
    <row r="51" spans="1:79" s="2" customFormat="1">
      <c r="B51" s="2" t="s">
        <v>204</v>
      </c>
      <c r="U51" s="253"/>
      <c r="V51" s="253"/>
      <c r="W51" s="208"/>
      <c r="X51" s="254"/>
      <c r="Y51" s="254"/>
      <c r="Z51" s="3"/>
      <c r="AA51" s="3"/>
      <c r="AD51" s="3"/>
      <c r="AE51" s="12"/>
      <c r="AF51" s="12"/>
      <c r="AG51" s="12"/>
      <c r="AH51" s="12"/>
      <c r="AI51" s="12"/>
      <c r="AJ51" s="12"/>
      <c r="AK51" s="12"/>
      <c r="AL51" s="12"/>
      <c r="AM51" s="12"/>
      <c r="AN51" s="12"/>
      <c r="AO51" s="12"/>
      <c r="AP51" s="12"/>
      <c r="AQ51" s="12"/>
      <c r="AR51" s="12"/>
      <c r="AS51" s="12"/>
      <c r="AT51" s="12"/>
      <c r="AU51" s="12"/>
      <c r="AV51" s="12"/>
      <c r="AW51" s="12"/>
      <c r="AX51" s="12"/>
      <c r="AY51" s="12"/>
      <c r="AZ51" s="12"/>
      <c r="BA51" s="12"/>
      <c r="BB51" s="12"/>
      <c r="BC51" s="12"/>
      <c r="BD51" s="12"/>
      <c r="BE51" s="12"/>
      <c r="BF51" s="12"/>
      <c r="BG51" s="12"/>
      <c r="BH51" s="12"/>
      <c r="BI51" s="12"/>
      <c r="BJ51" s="12"/>
      <c r="BK51" s="12"/>
      <c r="BL51" s="12"/>
      <c r="BM51" s="12"/>
      <c r="BN51" s="12"/>
      <c r="BO51" s="12"/>
      <c r="BP51" s="12"/>
      <c r="BQ51" s="12"/>
      <c r="BR51" s="12"/>
      <c r="BS51" s="12"/>
      <c r="BT51" s="12"/>
      <c r="BU51" s="12"/>
      <c r="BV51" s="12"/>
      <c r="BW51" s="12"/>
      <c r="BX51" s="12"/>
      <c r="BY51" s="12"/>
      <c r="BZ51" s="12"/>
      <c r="CA51" s="12"/>
    </row>
    <row r="52" spans="1:79" s="2" customFormat="1" ht="31.5" customHeight="1">
      <c r="B52" s="255" t="s">
        <v>203</v>
      </c>
      <c r="C52" s="256">
        <v>10</v>
      </c>
      <c r="D52" s="256">
        <v>20</v>
      </c>
      <c r="E52" s="257" t="str">
        <f>B75</f>
        <v>HNL BLS-100</v>
      </c>
      <c r="F52" s="295">
        <v>10</v>
      </c>
      <c r="G52" s="475"/>
      <c r="H52" s="476"/>
      <c r="I52" s="477"/>
      <c r="J52" s="258"/>
      <c r="K52" s="259">
        <f>J52*C52</f>
        <v>0</v>
      </c>
      <c r="L52" s="260">
        <v>0</v>
      </c>
      <c r="U52" s="253"/>
      <c r="V52" s="253"/>
      <c r="W52" s="208"/>
      <c r="X52" s="478"/>
      <c r="Y52" s="478"/>
      <c r="Z52" s="3"/>
      <c r="AA52" s="3"/>
      <c r="AD52" s="3"/>
      <c r="AE52" s="12"/>
      <c r="AF52" s="12"/>
      <c r="AG52" s="12"/>
      <c r="AH52" s="12"/>
      <c r="AI52" s="12"/>
      <c r="AJ52" s="12"/>
      <c r="AK52" s="12"/>
      <c r="AL52" s="12"/>
      <c r="AM52" s="12"/>
      <c r="AN52" s="12"/>
      <c r="AO52" s="12"/>
      <c r="AP52" s="12"/>
      <c r="AQ52" s="12"/>
      <c r="AR52" s="12"/>
      <c r="AS52" s="12"/>
      <c r="AT52" s="12"/>
      <c r="AU52" s="12"/>
      <c r="AV52" s="12"/>
      <c r="AW52" s="12"/>
      <c r="AX52" s="12"/>
      <c r="AY52" s="12"/>
      <c r="AZ52" s="12"/>
      <c r="BA52" s="12"/>
      <c r="BB52" s="12"/>
      <c r="BC52" s="12"/>
      <c r="BD52" s="12"/>
      <c r="BE52" s="12"/>
      <c r="BF52" s="12"/>
      <c r="BG52" s="12"/>
      <c r="BH52" s="12"/>
      <c r="BI52" s="12"/>
      <c r="BJ52" s="12"/>
      <c r="BK52" s="12"/>
      <c r="BL52" s="12"/>
      <c r="BM52" s="12"/>
      <c r="BN52" s="12"/>
      <c r="BO52" s="12"/>
      <c r="BP52" s="12"/>
      <c r="BQ52" s="12"/>
      <c r="BR52" s="12"/>
      <c r="BS52" s="12"/>
      <c r="BT52" s="12"/>
      <c r="BU52" s="12"/>
      <c r="BV52" s="12"/>
      <c r="BW52" s="12"/>
      <c r="BX52" s="12"/>
      <c r="BY52" s="12"/>
      <c r="BZ52" s="12"/>
      <c r="CA52" s="12"/>
    </row>
    <row r="53" spans="1:79" s="2" customFormat="1">
      <c r="E53" s="9"/>
      <c r="F53" s="9"/>
      <c r="AD53" s="3"/>
      <c r="AE53" s="12"/>
      <c r="AF53" s="12"/>
      <c r="AG53" s="12"/>
      <c r="AH53" s="12"/>
      <c r="AI53" s="12"/>
      <c r="AJ53" s="12"/>
      <c r="AK53" s="12"/>
      <c r="AL53" s="12"/>
      <c r="AM53" s="12"/>
      <c r="AN53" s="12"/>
      <c r="AO53" s="12"/>
      <c r="AP53" s="12"/>
      <c r="AQ53" s="12"/>
      <c r="AR53" s="12"/>
      <c r="AS53" s="12"/>
      <c r="AT53" s="12"/>
      <c r="AU53" s="12"/>
      <c r="AV53" s="12"/>
      <c r="AW53" s="12"/>
      <c r="AX53" s="12"/>
      <c r="AY53" s="12"/>
      <c r="AZ53" s="12"/>
      <c r="BA53" s="12"/>
      <c r="BB53" s="12"/>
      <c r="BC53" s="12"/>
      <c r="BD53" s="12"/>
      <c r="BE53" s="12"/>
      <c r="BF53" s="12"/>
      <c r="BG53" s="12"/>
      <c r="BH53" s="12"/>
      <c r="BI53" s="12"/>
      <c r="BJ53" s="12"/>
      <c r="BK53" s="12"/>
      <c r="BL53" s="12"/>
      <c r="BM53" s="12"/>
      <c r="BN53" s="12"/>
      <c r="BO53" s="12"/>
      <c r="BP53" s="12"/>
      <c r="BQ53" s="12"/>
      <c r="BR53" s="12"/>
      <c r="BS53" s="12"/>
      <c r="BT53" s="12"/>
      <c r="BU53" s="12"/>
      <c r="BV53" s="12"/>
      <c r="BW53" s="12"/>
      <c r="BX53" s="12"/>
      <c r="BY53" s="12"/>
      <c r="BZ53" s="12"/>
      <c r="CA53" s="12"/>
    </row>
    <row r="54" spans="1:79" s="2" customFormat="1">
      <c r="AD54" s="3"/>
      <c r="AE54" s="12"/>
      <c r="AF54" s="12"/>
      <c r="AG54" s="12"/>
      <c r="AH54" s="12"/>
      <c r="AI54" s="12"/>
      <c r="AJ54" s="12"/>
      <c r="AK54" s="12"/>
      <c r="AL54" s="12"/>
      <c r="AM54" s="12"/>
      <c r="AN54" s="12"/>
      <c r="AO54" s="12"/>
      <c r="AP54" s="12"/>
      <c r="AQ54" s="12"/>
      <c r="AR54" s="12"/>
      <c r="AS54" s="12"/>
      <c r="AT54" s="12"/>
      <c r="AU54" s="12"/>
      <c r="AV54" s="12"/>
      <c r="AW54" s="12"/>
      <c r="AX54" s="12"/>
      <c r="AY54" s="12"/>
      <c r="AZ54" s="12"/>
      <c r="BA54" s="12"/>
      <c r="BB54" s="12"/>
      <c r="BC54" s="12"/>
      <c r="BD54" s="12"/>
      <c r="BE54" s="12"/>
      <c r="BF54" s="12"/>
      <c r="BG54" s="12"/>
      <c r="BH54" s="12"/>
      <c r="BI54" s="12"/>
      <c r="BJ54" s="12"/>
      <c r="BK54" s="12"/>
      <c r="BL54" s="12"/>
      <c r="BM54" s="12"/>
      <c r="BN54" s="12"/>
      <c r="BO54" s="12"/>
      <c r="BP54" s="12"/>
      <c r="BQ54" s="12"/>
      <c r="BR54" s="12"/>
      <c r="BS54" s="12"/>
      <c r="BT54" s="12"/>
      <c r="BU54" s="12"/>
      <c r="BV54" s="12"/>
      <c r="BW54" s="12"/>
      <c r="BX54" s="12"/>
      <c r="BY54" s="12"/>
      <c r="BZ54" s="12"/>
      <c r="CA54" s="12"/>
    </row>
    <row r="55" spans="1:79" s="2" customFormat="1">
      <c r="AD55" s="3"/>
      <c r="AE55" s="12"/>
      <c r="AF55" s="12"/>
      <c r="AG55" s="12"/>
      <c r="AH55" s="12"/>
      <c r="AI55" s="12"/>
      <c r="AJ55" s="12"/>
      <c r="AK55" s="12"/>
      <c r="AL55" s="12"/>
      <c r="AM55" s="12"/>
      <c r="AN55" s="12"/>
      <c r="AO55" s="12"/>
      <c r="AP55" s="12"/>
      <c r="AQ55" s="12"/>
      <c r="AR55" s="12"/>
      <c r="AS55" s="12"/>
      <c r="AT55" s="12"/>
      <c r="AU55" s="12"/>
      <c r="AV55" s="12"/>
      <c r="AW55" s="12"/>
      <c r="AX55" s="12"/>
      <c r="AY55" s="12"/>
      <c r="AZ55" s="12"/>
      <c r="BA55" s="12"/>
      <c r="BB55" s="12"/>
      <c r="BC55" s="12"/>
      <c r="BD55" s="12"/>
      <c r="BE55" s="12"/>
      <c r="BF55" s="12"/>
      <c r="BG55" s="12"/>
      <c r="BH55" s="12"/>
      <c r="BI55" s="12"/>
      <c r="BJ55" s="12"/>
      <c r="BK55" s="12"/>
      <c r="BL55" s="12"/>
      <c r="BM55" s="12"/>
      <c r="BN55" s="12"/>
      <c r="BO55" s="12"/>
      <c r="BP55" s="12"/>
      <c r="BQ55" s="12"/>
      <c r="BR55" s="12"/>
      <c r="BS55" s="12"/>
      <c r="BT55" s="12"/>
      <c r="BU55" s="12"/>
      <c r="BV55" s="12"/>
      <c r="BW55" s="12"/>
      <c r="BX55" s="12"/>
      <c r="BY55" s="12"/>
      <c r="BZ55" s="12"/>
      <c r="CA55" s="12"/>
    </row>
    <row r="56" spans="1:79" s="2" customFormat="1">
      <c r="AD56" s="3"/>
      <c r="AE56" s="12"/>
      <c r="AF56" s="12"/>
      <c r="AG56" s="12"/>
      <c r="AH56" s="12"/>
      <c r="AI56" s="12"/>
      <c r="AJ56" s="12"/>
      <c r="AK56" s="12"/>
      <c r="AL56" s="12"/>
      <c r="AM56" s="12"/>
      <c r="AN56" s="12"/>
      <c r="AO56" s="12"/>
      <c r="AP56" s="12"/>
      <c r="AQ56" s="12"/>
      <c r="AR56" s="12"/>
      <c r="AS56" s="12"/>
      <c r="AT56" s="12"/>
      <c r="AU56" s="12"/>
      <c r="AV56" s="12"/>
      <c r="AW56" s="12"/>
      <c r="AX56" s="12"/>
      <c r="AY56" s="12"/>
      <c r="AZ56" s="12"/>
      <c r="BA56" s="12"/>
      <c r="BB56" s="12"/>
      <c r="BC56" s="12"/>
      <c r="BD56" s="12"/>
      <c r="BE56" s="12"/>
      <c r="BF56" s="12"/>
      <c r="BG56" s="12"/>
      <c r="BH56" s="12"/>
      <c r="BI56" s="12"/>
      <c r="BJ56" s="12"/>
      <c r="BK56" s="12"/>
      <c r="BL56" s="12"/>
      <c r="BM56" s="12"/>
      <c r="BN56" s="12"/>
      <c r="BO56" s="12"/>
      <c r="BP56" s="12"/>
      <c r="BQ56" s="12"/>
      <c r="BR56" s="12"/>
      <c r="BS56" s="12"/>
      <c r="BT56" s="12"/>
      <c r="BU56" s="12"/>
      <c r="BV56" s="12"/>
      <c r="BW56" s="12"/>
      <c r="BX56" s="12"/>
      <c r="BY56" s="12"/>
      <c r="BZ56" s="12"/>
      <c r="CA56" s="12"/>
    </row>
    <row r="57" spans="1:79" s="2" customFormat="1">
      <c r="AD57" s="3"/>
      <c r="AE57" s="12"/>
      <c r="AF57" s="12"/>
      <c r="AG57" s="12"/>
      <c r="AH57" s="12"/>
      <c r="AI57" s="12"/>
      <c r="AJ57" s="12"/>
      <c r="AK57" s="12"/>
      <c r="AL57" s="12"/>
      <c r="AM57" s="12"/>
      <c r="AN57" s="12"/>
      <c r="AO57" s="12"/>
      <c r="AP57" s="12"/>
      <c r="AQ57" s="12"/>
      <c r="AR57" s="12"/>
      <c r="AS57" s="12"/>
      <c r="AT57" s="12"/>
      <c r="AU57" s="12"/>
      <c r="AV57" s="12"/>
      <c r="AW57" s="12"/>
      <c r="AX57" s="12"/>
      <c r="AY57" s="12"/>
      <c r="AZ57" s="12"/>
      <c r="BA57" s="12"/>
      <c r="BB57" s="12"/>
      <c r="BC57" s="12"/>
      <c r="BD57" s="12"/>
      <c r="BE57" s="12"/>
      <c r="BF57" s="12"/>
      <c r="BG57" s="12"/>
      <c r="BH57" s="12"/>
      <c r="BI57" s="12"/>
      <c r="BJ57" s="12"/>
      <c r="BK57" s="12"/>
      <c r="BL57" s="12"/>
      <c r="BM57" s="12"/>
      <c r="BN57" s="12"/>
      <c r="BO57" s="12"/>
      <c r="BP57" s="12"/>
      <c r="BQ57" s="12"/>
      <c r="BR57" s="12"/>
      <c r="BS57" s="12"/>
      <c r="BT57" s="12"/>
      <c r="BU57" s="12"/>
      <c r="BV57" s="12"/>
      <c r="BW57" s="12"/>
      <c r="BX57" s="12"/>
      <c r="BY57" s="12"/>
      <c r="BZ57" s="12"/>
      <c r="CA57" s="12"/>
    </row>
    <row r="58" spans="1:79" s="2" customFormat="1">
      <c r="AD58" s="3"/>
      <c r="AE58" s="12"/>
      <c r="AF58" s="12"/>
      <c r="AG58" s="12"/>
      <c r="AH58" s="12"/>
      <c r="AI58" s="12"/>
      <c r="AJ58" s="12"/>
      <c r="AK58" s="12"/>
      <c r="AL58" s="12"/>
      <c r="AM58" s="12"/>
      <c r="AN58" s="12"/>
      <c r="AO58" s="12"/>
      <c r="AP58" s="12"/>
      <c r="AQ58" s="12"/>
      <c r="AR58" s="12"/>
      <c r="AS58" s="12"/>
      <c r="AT58" s="12"/>
      <c r="AU58" s="12"/>
      <c r="AV58" s="12"/>
      <c r="AW58" s="12"/>
      <c r="AX58" s="12"/>
      <c r="AY58" s="12"/>
      <c r="AZ58" s="12"/>
      <c r="BA58" s="12"/>
      <c r="BB58" s="12"/>
      <c r="BC58" s="12"/>
      <c r="BD58" s="12"/>
      <c r="BE58" s="12"/>
      <c r="BF58" s="12"/>
      <c r="BG58" s="12"/>
      <c r="BH58" s="12"/>
      <c r="BI58" s="12"/>
      <c r="BJ58" s="12"/>
      <c r="BK58" s="12"/>
      <c r="BL58" s="12"/>
      <c r="BM58" s="12"/>
      <c r="BN58" s="12"/>
      <c r="BO58" s="12"/>
      <c r="BP58" s="12"/>
      <c r="BQ58" s="12"/>
      <c r="BR58" s="12"/>
      <c r="BS58" s="12"/>
      <c r="BT58" s="12"/>
      <c r="BU58" s="12"/>
      <c r="BV58" s="12"/>
      <c r="BW58" s="12"/>
      <c r="BX58" s="12"/>
      <c r="BY58" s="12"/>
      <c r="BZ58" s="12"/>
      <c r="CA58" s="12"/>
    </row>
    <row r="59" spans="1:79" s="2" customFormat="1">
      <c r="AD59" s="3"/>
      <c r="AE59" s="12"/>
      <c r="AF59" s="12"/>
      <c r="AG59" s="12"/>
      <c r="AH59" s="12"/>
      <c r="AI59" s="12"/>
      <c r="AJ59" s="12"/>
      <c r="AK59" s="12"/>
      <c r="AL59" s="12"/>
      <c r="AM59" s="12"/>
      <c r="AN59" s="12"/>
      <c r="AO59" s="12"/>
      <c r="AP59" s="12"/>
      <c r="AQ59" s="12"/>
      <c r="AR59" s="12"/>
      <c r="AS59" s="12"/>
      <c r="AT59" s="12"/>
      <c r="AU59" s="12"/>
      <c r="AV59" s="12"/>
      <c r="AW59" s="12"/>
      <c r="AX59" s="12"/>
      <c r="AY59" s="12"/>
      <c r="AZ59" s="12"/>
      <c r="BA59" s="12"/>
      <c r="BB59" s="12"/>
      <c r="BC59" s="12"/>
      <c r="BD59" s="12"/>
      <c r="BE59" s="12"/>
      <c r="BF59" s="12"/>
      <c r="BG59" s="12"/>
      <c r="BH59" s="12"/>
      <c r="BI59" s="12"/>
      <c r="BJ59" s="12"/>
      <c r="BK59" s="12"/>
      <c r="BL59" s="12"/>
      <c r="BM59" s="12"/>
      <c r="BN59" s="12"/>
      <c r="BO59" s="12"/>
      <c r="BP59" s="12"/>
      <c r="BQ59" s="12"/>
      <c r="BR59" s="12"/>
      <c r="BS59" s="12"/>
      <c r="BT59" s="12"/>
      <c r="BU59" s="12"/>
      <c r="BV59" s="12"/>
      <c r="BW59" s="12"/>
      <c r="BX59" s="12"/>
      <c r="BY59" s="12"/>
      <c r="BZ59" s="12"/>
      <c r="CA59" s="12"/>
    </row>
    <row r="60" spans="1:79" s="2" customFormat="1">
      <c r="AD60" s="3"/>
      <c r="AE60" s="12"/>
      <c r="AF60" s="12"/>
      <c r="AG60" s="12"/>
      <c r="AH60" s="12"/>
      <c r="AI60" s="12"/>
      <c r="AJ60" s="12"/>
      <c r="AK60" s="12"/>
      <c r="AL60" s="12"/>
      <c r="AM60" s="12"/>
      <c r="AN60" s="12"/>
      <c r="AO60" s="12"/>
      <c r="AP60" s="12"/>
      <c r="AQ60" s="12"/>
      <c r="AR60" s="12"/>
      <c r="AS60" s="12"/>
      <c r="AT60" s="12"/>
      <c r="AU60" s="12"/>
      <c r="AV60" s="12"/>
      <c r="AW60" s="12"/>
      <c r="AX60" s="12"/>
      <c r="AY60" s="12"/>
      <c r="AZ60" s="12"/>
      <c r="BA60" s="12"/>
      <c r="BB60" s="12"/>
      <c r="BC60" s="12"/>
      <c r="BD60" s="12"/>
      <c r="BE60" s="12"/>
      <c r="BF60" s="12"/>
      <c r="BG60" s="12"/>
      <c r="BH60" s="12"/>
      <c r="BI60" s="12"/>
      <c r="BJ60" s="12"/>
      <c r="BK60" s="12"/>
      <c r="BL60" s="12"/>
      <c r="BM60" s="12"/>
      <c r="BN60" s="12"/>
      <c r="BO60" s="12"/>
      <c r="BP60" s="12"/>
      <c r="BQ60" s="12"/>
      <c r="BR60" s="12"/>
      <c r="BS60" s="12"/>
      <c r="BT60" s="12"/>
      <c r="BU60" s="12"/>
      <c r="BV60" s="12"/>
      <c r="BW60" s="12"/>
      <c r="BX60" s="12"/>
      <c r="BY60" s="12"/>
      <c r="BZ60" s="12"/>
      <c r="CA60" s="12"/>
    </row>
    <row r="61" spans="1:79" s="2" customFormat="1">
      <c r="AD61" s="3"/>
      <c r="AE61" s="12"/>
      <c r="AF61" s="12"/>
      <c r="AG61" s="12"/>
      <c r="AH61" s="12"/>
      <c r="AI61" s="12"/>
      <c r="AJ61" s="12"/>
      <c r="AK61" s="12"/>
      <c r="AL61" s="12"/>
      <c r="AM61" s="12"/>
      <c r="AN61" s="12"/>
      <c r="AO61" s="12"/>
      <c r="AP61" s="12"/>
      <c r="AQ61" s="12"/>
      <c r="AR61" s="12"/>
      <c r="AS61" s="12"/>
      <c r="AT61" s="12"/>
      <c r="AU61" s="12"/>
      <c r="AV61" s="12"/>
      <c r="AW61" s="12"/>
      <c r="AX61" s="12"/>
      <c r="AY61" s="12"/>
      <c r="AZ61" s="12"/>
      <c r="BA61" s="12"/>
      <c r="BB61" s="12"/>
      <c r="BC61" s="12"/>
      <c r="BD61" s="12"/>
      <c r="BE61" s="12"/>
      <c r="BF61" s="12"/>
      <c r="BG61" s="12"/>
      <c r="BH61" s="12"/>
      <c r="BI61" s="12"/>
      <c r="BJ61" s="12"/>
      <c r="BK61" s="12"/>
      <c r="BL61" s="12"/>
      <c r="BM61" s="12"/>
      <c r="BN61" s="12"/>
      <c r="BO61" s="12"/>
      <c r="BP61" s="12"/>
      <c r="BQ61" s="12"/>
      <c r="BR61" s="12"/>
      <c r="BS61" s="12"/>
      <c r="BT61" s="12"/>
      <c r="BU61" s="12"/>
      <c r="BV61" s="12"/>
      <c r="BW61" s="12"/>
      <c r="BX61" s="12"/>
      <c r="BY61" s="12"/>
      <c r="BZ61" s="12"/>
      <c r="CA61" s="12"/>
    </row>
    <row r="62" spans="1:79" s="2" customFormat="1" ht="15.75">
      <c r="N62" s="236" t="s">
        <v>205</v>
      </c>
      <c r="P62" s="298" t="s">
        <v>206</v>
      </c>
      <c r="AD62" s="3"/>
      <c r="AE62" s="12"/>
      <c r="AF62" s="12"/>
      <c r="AG62" s="12"/>
      <c r="AH62" s="12"/>
      <c r="AI62" s="12"/>
      <c r="AJ62" s="12"/>
      <c r="AK62" s="12"/>
      <c r="AL62" s="12"/>
      <c r="AM62" s="12"/>
      <c r="AN62" s="12"/>
      <c r="AO62" s="12"/>
      <c r="AP62" s="12"/>
      <c r="AQ62" s="12"/>
      <c r="AR62" s="12"/>
      <c r="AS62" s="12"/>
      <c r="AT62" s="12"/>
      <c r="AU62" s="12"/>
      <c r="AV62" s="12"/>
      <c r="AW62" s="12"/>
      <c r="AX62" s="12"/>
      <c r="AY62" s="12"/>
      <c r="AZ62" s="12"/>
      <c r="BA62" s="12"/>
      <c r="BB62" s="12"/>
      <c r="BC62" s="12"/>
      <c r="BD62" s="12"/>
      <c r="BE62" s="12"/>
      <c r="BF62" s="12"/>
      <c r="BG62" s="12"/>
      <c r="BH62" s="12"/>
      <c r="BI62" s="12"/>
      <c r="BJ62" s="12"/>
      <c r="BK62" s="12"/>
      <c r="BL62" s="12"/>
      <c r="BM62" s="12"/>
      <c r="BN62" s="12"/>
      <c r="BO62" s="12"/>
      <c r="BP62" s="12"/>
      <c r="BQ62" s="12"/>
      <c r="BR62" s="12"/>
      <c r="BS62" s="12"/>
      <c r="BT62" s="12"/>
      <c r="BU62" s="12"/>
      <c r="BV62" s="12"/>
      <c r="BW62" s="12"/>
      <c r="BX62" s="12"/>
      <c r="BY62" s="12"/>
      <c r="BZ62" s="12"/>
      <c r="CA62" s="12"/>
    </row>
    <row r="63" spans="1:79" s="2" customFormat="1">
      <c r="AD63" s="3"/>
      <c r="AE63" s="12"/>
      <c r="AF63" s="12"/>
      <c r="AG63" s="12"/>
      <c r="AH63" s="12"/>
      <c r="AI63" s="12"/>
      <c r="AJ63" s="12"/>
      <c r="AK63" s="12"/>
      <c r="AL63" s="12"/>
      <c r="AM63" s="12"/>
      <c r="AN63" s="12"/>
      <c r="AO63" s="12"/>
      <c r="AP63" s="12"/>
      <c r="AQ63" s="12"/>
      <c r="AR63" s="12"/>
      <c r="AS63" s="12"/>
      <c r="AT63" s="12"/>
      <c r="AU63" s="12"/>
      <c r="AV63" s="12"/>
      <c r="AW63" s="12"/>
      <c r="AX63" s="12"/>
      <c r="AY63" s="12"/>
      <c r="AZ63" s="12"/>
      <c r="BA63" s="12"/>
      <c r="BB63" s="12"/>
      <c r="BC63" s="12"/>
      <c r="BD63" s="12"/>
      <c r="BE63" s="12"/>
      <c r="BF63" s="12"/>
      <c r="BG63" s="12"/>
      <c r="BH63" s="12"/>
      <c r="BI63" s="12"/>
      <c r="BJ63" s="12"/>
      <c r="BK63" s="12"/>
      <c r="BL63" s="12"/>
      <c r="BM63" s="12"/>
      <c r="BN63" s="12"/>
      <c r="BO63" s="12"/>
      <c r="BP63" s="12"/>
      <c r="BQ63" s="12"/>
      <c r="BR63" s="12"/>
      <c r="BS63" s="12"/>
      <c r="BT63" s="12"/>
      <c r="BU63" s="12"/>
      <c r="BV63" s="12"/>
      <c r="BW63" s="12"/>
      <c r="BX63" s="12"/>
      <c r="BY63" s="12"/>
      <c r="BZ63" s="12"/>
      <c r="CA63" s="12"/>
    </row>
    <row r="64" spans="1:79" s="2" customFormat="1"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12"/>
      <c r="AF64" s="12"/>
      <c r="AG64" s="12"/>
      <c r="AH64" s="12"/>
      <c r="AI64" s="12"/>
      <c r="AJ64" s="12"/>
      <c r="AK64" s="12"/>
      <c r="AL64" s="12"/>
      <c r="AM64" s="12"/>
      <c r="AN64" s="12"/>
      <c r="AO64" s="12"/>
      <c r="AP64" s="12"/>
      <c r="AQ64" s="12"/>
      <c r="AR64" s="12"/>
      <c r="AS64" s="12"/>
      <c r="AT64" s="12"/>
      <c r="AU64" s="12"/>
      <c r="AV64" s="12"/>
      <c r="AW64" s="12"/>
      <c r="AX64" s="12"/>
      <c r="AY64" s="12"/>
      <c r="AZ64" s="12"/>
      <c r="BA64" s="12"/>
      <c r="BB64" s="12"/>
      <c r="BC64" s="12"/>
      <c r="BD64" s="12"/>
      <c r="BE64" s="12"/>
      <c r="BF64" s="12"/>
      <c r="BG64" s="12"/>
      <c r="BH64" s="12"/>
      <c r="BI64" s="12"/>
      <c r="BJ64" s="12"/>
      <c r="BK64" s="12"/>
      <c r="BL64" s="12"/>
      <c r="BM64" s="12"/>
      <c r="BN64" s="12"/>
      <c r="BO64" s="12"/>
      <c r="BP64" s="12"/>
      <c r="BQ64" s="12"/>
      <c r="BR64" s="12"/>
      <c r="BS64" s="12"/>
      <c r="BT64" s="12"/>
      <c r="BU64" s="12"/>
      <c r="BV64" s="12"/>
      <c r="BW64" s="12"/>
      <c r="BX64" s="12"/>
      <c r="BY64" s="12"/>
      <c r="BZ64" s="12"/>
      <c r="CA64" s="12"/>
    </row>
    <row r="65" spans="2:79" s="2" customFormat="1">
      <c r="B65" s="3"/>
      <c r="D65" s="3"/>
      <c r="E65" s="5"/>
      <c r="F65" s="5"/>
      <c r="H65" s="3"/>
      <c r="J65" s="4"/>
      <c r="N65" s="299" t="s">
        <v>207</v>
      </c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12"/>
      <c r="AF65" s="12"/>
      <c r="AG65" s="12"/>
      <c r="AH65" s="12"/>
      <c r="AI65" s="12"/>
      <c r="AJ65" s="12"/>
      <c r="AK65" s="12"/>
      <c r="AL65" s="12"/>
      <c r="AM65" s="12"/>
      <c r="AN65" s="12"/>
      <c r="AO65" s="12"/>
      <c r="AP65" s="12"/>
      <c r="AQ65" s="12"/>
      <c r="AR65" s="12"/>
      <c r="AS65" s="12"/>
      <c r="AT65" s="12"/>
      <c r="AU65" s="12"/>
      <c r="AV65" s="12"/>
      <c r="AW65" s="12"/>
      <c r="AX65" s="12"/>
      <c r="AY65" s="12"/>
      <c r="AZ65" s="12"/>
      <c r="BA65" s="12"/>
      <c r="BB65" s="12"/>
      <c r="BC65" s="12"/>
      <c r="BD65" s="12"/>
      <c r="BE65" s="12"/>
      <c r="BF65" s="12"/>
      <c r="BG65" s="12"/>
      <c r="BH65" s="12"/>
      <c r="BI65" s="12"/>
      <c r="BJ65" s="12"/>
      <c r="BK65" s="12"/>
      <c r="BL65" s="12"/>
      <c r="BM65" s="12"/>
      <c r="BN65" s="12"/>
      <c r="BO65" s="12"/>
      <c r="BP65" s="12"/>
      <c r="BQ65" s="12"/>
      <c r="BR65" s="12"/>
      <c r="BS65" s="12"/>
      <c r="BT65" s="12"/>
      <c r="BU65" s="12"/>
      <c r="BV65" s="12"/>
      <c r="BW65" s="12"/>
      <c r="BX65" s="12"/>
      <c r="BY65" s="12"/>
      <c r="BZ65" s="12"/>
      <c r="CA65" s="12"/>
    </row>
    <row r="66" spans="2:79" s="2" customFormat="1">
      <c r="B66" s="3"/>
      <c r="D66" s="3"/>
      <c r="E66" s="5"/>
      <c r="F66" s="5"/>
      <c r="H66" s="3"/>
      <c r="J66" s="4"/>
      <c r="N66" s="9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12"/>
      <c r="AF66" s="12"/>
      <c r="AG66" s="12"/>
      <c r="AH66" s="12"/>
      <c r="AI66" s="12"/>
      <c r="AJ66" s="12"/>
      <c r="AK66" s="12"/>
      <c r="AL66" s="12"/>
      <c r="AM66" s="12"/>
      <c r="AN66" s="12"/>
      <c r="AO66" s="12"/>
      <c r="AP66" s="12"/>
      <c r="AQ66" s="12"/>
      <c r="AR66" s="12"/>
      <c r="AS66" s="12"/>
      <c r="AT66" s="12"/>
      <c r="AU66" s="12"/>
      <c r="AV66" s="12"/>
      <c r="AW66" s="12"/>
      <c r="AX66" s="12"/>
      <c r="AY66" s="12"/>
      <c r="AZ66" s="12"/>
      <c r="BA66" s="12"/>
      <c r="BB66" s="12"/>
      <c r="BC66" s="12"/>
      <c r="BD66" s="12"/>
      <c r="BE66" s="12"/>
      <c r="BF66" s="12"/>
      <c r="BG66" s="12"/>
      <c r="BH66" s="12"/>
      <c r="BI66" s="12"/>
      <c r="BJ66" s="12"/>
      <c r="BK66" s="12"/>
      <c r="BL66" s="12"/>
      <c r="BM66" s="12"/>
      <c r="BN66" s="12"/>
      <c r="BO66" s="12"/>
      <c r="BP66" s="12"/>
      <c r="BQ66" s="12"/>
      <c r="BR66" s="12"/>
      <c r="BS66" s="12"/>
      <c r="BT66" s="12"/>
      <c r="BU66" s="12"/>
      <c r="BV66" s="12"/>
      <c r="BW66" s="12"/>
      <c r="BX66" s="12"/>
      <c r="BY66" s="12"/>
      <c r="BZ66" s="12"/>
      <c r="CA66" s="12"/>
    </row>
    <row r="67" spans="2:79" s="2" customFormat="1">
      <c r="B67" s="3"/>
      <c r="D67" s="3"/>
      <c r="E67" s="5"/>
      <c r="F67" s="5"/>
      <c r="H67" s="3"/>
      <c r="J67" s="4"/>
      <c r="N67" s="9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12"/>
      <c r="AF67" s="12"/>
      <c r="AG67" s="12"/>
      <c r="AH67" s="12"/>
      <c r="AI67" s="12"/>
      <c r="AJ67" s="12"/>
      <c r="AK67" s="12"/>
      <c r="AL67" s="12"/>
      <c r="AM67" s="12"/>
      <c r="AN67" s="12"/>
      <c r="AO67" s="12"/>
      <c r="AP67" s="12"/>
      <c r="AQ67" s="12"/>
      <c r="AR67" s="12"/>
      <c r="AS67" s="12"/>
      <c r="AT67" s="12"/>
      <c r="AU67" s="12"/>
      <c r="AV67" s="12"/>
      <c r="AW67" s="12"/>
      <c r="AX67" s="12"/>
      <c r="AY67" s="12"/>
      <c r="AZ67" s="12"/>
      <c r="BA67" s="12"/>
      <c r="BB67" s="12"/>
      <c r="BC67" s="12"/>
      <c r="BD67" s="12"/>
      <c r="BE67" s="12"/>
      <c r="BF67" s="12"/>
      <c r="BG67" s="12"/>
      <c r="BH67" s="12"/>
      <c r="BI67" s="12"/>
      <c r="BJ67" s="12"/>
      <c r="BK67" s="12"/>
      <c r="BL67" s="12"/>
      <c r="BM67" s="12"/>
      <c r="BN67" s="12"/>
      <c r="BO67" s="12"/>
      <c r="BP67" s="12"/>
      <c r="BQ67" s="12"/>
      <c r="BR67" s="12"/>
      <c r="BS67" s="12"/>
      <c r="BT67" s="12"/>
      <c r="BU67" s="12"/>
      <c r="BV67" s="12"/>
      <c r="BW67" s="12"/>
      <c r="BX67" s="12"/>
      <c r="BY67" s="12"/>
      <c r="BZ67" s="12"/>
      <c r="CA67" s="12"/>
    </row>
    <row r="68" spans="2:79" s="2" customFormat="1" ht="15.75">
      <c r="B68" s="296" t="s">
        <v>125</v>
      </c>
      <c r="C68" s="3"/>
      <c r="D68" s="3"/>
      <c r="E68" s="3"/>
      <c r="F68" s="3"/>
      <c r="G68" s="3"/>
      <c r="H68" s="3"/>
      <c r="N68" s="300" t="s">
        <v>208</v>
      </c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12"/>
      <c r="AF68" s="12"/>
      <c r="AG68" s="12"/>
      <c r="AH68" s="12"/>
      <c r="AI68" s="12"/>
      <c r="AJ68" s="12"/>
      <c r="AK68" s="12"/>
      <c r="AL68" s="12"/>
      <c r="AM68" s="12"/>
      <c r="AN68" s="12"/>
      <c r="AO68" s="12"/>
      <c r="AP68" s="12"/>
      <c r="AQ68" s="12"/>
      <c r="AR68" s="12"/>
      <c r="AS68" s="12"/>
      <c r="AT68" s="12"/>
      <c r="AU68" s="12"/>
      <c r="AV68" s="12"/>
      <c r="AW68" s="12"/>
      <c r="AX68" s="12"/>
      <c r="AY68" s="12"/>
      <c r="AZ68" s="12"/>
      <c r="BA68" s="12"/>
      <c r="BB68" s="12"/>
      <c r="BC68" s="12"/>
      <c r="BD68" s="12"/>
      <c r="BE68" s="12"/>
      <c r="BF68" s="12"/>
      <c r="BG68" s="12"/>
      <c r="BH68" s="12"/>
      <c r="BI68" s="12"/>
      <c r="BJ68" s="12"/>
      <c r="BK68" s="12"/>
      <c r="BL68" s="12"/>
      <c r="BM68" s="12"/>
      <c r="BN68" s="12"/>
      <c r="BO68" s="12"/>
      <c r="BP68" s="12"/>
      <c r="BQ68" s="12"/>
      <c r="BR68" s="12"/>
      <c r="BS68" s="12"/>
      <c r="BT68" s="12"/>
      <c r="BU68" s="12"/>
      <c r="BV68" s="12"/>
      <c r="BW68" s="12"/>
      <c r="BX68" s="12"/>
      <c r="BY68" s="12"/>
      <c r="BZ68" s="12"/>
      <c r="CA68" s="12"/>
    </row>
    <row r="69" spans="2:79" s="2" customFormat="1">
      <c r="B69" s="297" t="s">
        <v>117</v>
      </c>
      <c r="C69" s="3"/>
      <c r="D69" s="3"/>
      <c r="E69" s="3"/>
      <c r="F69" s="3"/>
      <c r="G69" s="3"/>
      <c r="H69" s="3"/>
      <c r="J69" s="4" t="s">
        <v>126</v>
      </c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12"/>
      <c r="AF69" s="12"/>
      <c r="AG69" s="12"/>
      <c r="AH69" s="12"/>
      <c r="AI69" s="12"/>
      <c r="AJ69" s="12"/>
      <c r="AK69" s="12"/>
      <c r="AL69" s="12"/>
      <c r="AM69" s="12"/>
      <c r="AN69" s="12"/>
      <c r="AO69" s="12"/>
      <c r="AP69" s="12"/>
      <c r="AQ69" s="12"/>
      <c r="AR69" s="12"/>
      <c r="AS69" s="12"/>
      <c r="AT69" s="12"/>
      <c r="AU69" s="12"/>
      <c r="AV69" s="12"/>
      <c r="AW69" s="12"/>
      <c r="AX69" s="12"/>
      <c r="AY69" s="12"/>
      <c r="AZ69" s="12"/>
      <c r="BA69" s="12"/>
      <c r="BB69" s="12"/>
      <c r="BC69" s="12"/>
      <c r="BD69" s="12"/>
      <c r="BE69" s="12"/>
      <c r="BF69" s="12"/>
      <c r="BG69" s="12"/>
      <c r="BH69" s="12"/>
      <c r="BI69" s="12"/>
      <c r="BJ69" s="12"/>
      <c r="BK69" s="12"/>
      <c r="BL69" s="12"/>
      <c r="BM69" s="12"/>
      <c r="BN69" s="12"/>
      <c r="BO69" s="12"/>
      <c r="BP69" s="12"/>
      <c r="BQ69" s="12"/>
      <c r="BR69" s="12"/>
      <c r="BS69" s="12"/>
      <c r="BT69" s="12"/>
      <c r="BU69" s="12"/>
      <c r="BV69" s="12"/>
      <c r="BW69" s="12"/>
      <c r="BX69" s="12"/>
      <c r="BY69" s="12"/>
      <c r="BZ69" s="12"/>
      <c r="CA69" s="12"/>
    </row>
    <row r="70" spans="2:79" s="2" customFormat="1">
      <c r="B70" s="297" t="s">
        <v>18</v>
      </c>
      <c r="D70" s="3"/>
      <c r="E70" s="5" t="s">
        <v>127</v>
      </c>
      <c r="F70" s="5"/>
      <c r="H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12"/>
      <c r="AF70" s="12"/>
      <c r="AG70" s="12"/>
      <c r="AH70" s="12"/>
      <c r="AI70" s="12"/>
      <c r="AJ70" s="12"/>
      <c r="AK70" s="12"/>
      <c r="AL70" s="12"/>
      <c r="AM70" s="12"/>
      <c r="AN70" s="12"/>
      <c r="AO70" s="12"/>
      <c r="AP70" s="12"/>
      <c r="AQ70" s="12"/>
      <c r="AR70" s="12"/>
      <c r="AS70" s="12"/>
      <c r="AT70" s="12"/>
      <c r="AU70" s="12"/>
      <c r="AV70" s="12"/>
      <c r="AW70" s="12"/>
      <c r="AX70" s="12"/>
      <c r="AY70" s="12"/>
      <c r="AZ70" s="12"/>
      <c r="BA70" s="12"/>
      <c r="BB70" s="12"/>
      <c r="BC70" s="12"/>
      <c r="BD70" s="12"/>
      <c r="BE70" s="12"/>
      <c r="BF70" s="12"/>
      <c r="BG70" s="12"/>
      <c r="BH70" s="12"/>
      <c r="BI70" s="12"/>
      <c r="BJ70" s="12"/>
      <c r="BK70" s="12"/>
      <c r="BL70" s="12"/>
      <c r="BM70" s="12"/>
      <c r="BN70" s="12"/>
      <c r="BO70" s="12"/>
      <c r="BP70" s="12"/>
      <c r="BQ70" s="12"/>
      <c r="BR70" s="12"/>
      <c r="BS70" s="12"/>
      <c r="BT70" s="12"/>
      <c r="BU70" s="12"/>
      <c r="BV70" s="12"/>
      <c r="BW70" s="12"/>
      <c r="BX70" s="12"/>
      <c r="BY70" s="12"/>
      <c r="BZ70" s="12"/>
      <c r="CA70" s="12"/>
    </row>
    <row r="71" spans="2:79" s="2" customFormat="1">
      <c r="B71" s="297" t="s">
        <v>128</v>
      </c>
      <c r="D71" s="3"/>
      <c r="E71" s="5" t="s">
        <v>129</v>
      </c>
      <c r="F71" s="5"/>
      <c r="H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12"/>
      <c r="AF71" s="12"/>
      <c r="AG71" s="12"/>
      <c r="AH71" s="12"/>
      <c r="AI71" s="12"/>
      <c r="AJ71" s="12"/>
      <c r="AK71" s="12"/>
      <c r="AL71" s="12"/>
      <c r="AM71" s="12"/>
      <c r="AN71" s="12"/>
      <c r="AO71" s="12"/>
      <c r="AP71" s="12"/>
      <c r="AQ71" s="12"/>
      <c r="AR71" s="12"/>
      <c r="AS71" s="12"/>
      <c r="AT71" s="12"/>
      <c r="AU71" s="12"/>
      <c r="AV71" s="12"/>
      <c r="AW71" s="12"/>
      <c r="AX71" s="12"/>
      <c r="AY71" s="12"/>
      <c r="AZ71" s="12"/>
      <c r="BA71" s="12"/>
      <c r="BB71" s="12"/>
      <c r="BC71" s="12"/>
      <c r="BD71" s="12"/>
      <c r="BE71" s="12"/>
      <c r="BF71" s="12"/>
      <c r="BG71" s="12"/>
      <c r="BH71" s="12"/>
      <c r="BI71" s="12"/>
      <c r="BJ71" s="12"/>
      <c r="BK71" s="12"/>
      <c r="BL71" s="12"/>
      <c r="BM71" s="12"/>
      <c r="BN71" s="12"/>
      <c r="BO71" s="12"/>
      <c r="BP71" s="12"/>
      <c r="BQ71" s="12"/>
      <c r="BR71" s="12"/>
      <c r="BS71" s="12"/>
      <c r="BT71" s="12"/>
      <c r="BU71" s="12"/>
      <c r="BV71" s="12"/>
      <c r="BW71" s="12"/>
      <c r="BX71" s="12"/>
      <c r="BY71" s="12"/>
      <c r="BZ71" s="12"/>
      <c r="CA71" s="12"/>
    </row>
    <row r="72" spans="2:79" s="2" customFormat="1" ht="15.75">
      <c r="B72" s="297" t="s">
        <v>130</v>
      </c>
      <c r="D72" s="3"/>
      <c r="E72" s="5" t="s">
        <v>209</v>
      </c>
      <c r="F72" s="5"/>
      <c r="H72" s="3"/>
      <c r="N72" s="236" t="s">
        <v>210</v>
      </c>
      <c r="P72" s="298" t="s">
        <v>211</v>
      </c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12"/>
      <c r="AF72" s="12"/>
      <c r="AG72" s="12"/>
      <c r="AH72" s="12"/>
      <c r="AI72" s="12"/>
      <c r="AJ72" s="12"/>
      <c r="AK72" s="12"/>
      <c r="AL72" s="12"/>
      <c r="AM72" s="12"/>
      <c r="AN72" s="12"/>
      <c r="AO72" s="12"/>
      <c r="AP72" s="12"/>
      <c r="AQ72" s="12"/>
      <c r="AR72" s="12"/>
      <c r="AS72" s="12"/>
      <c r="AT72" s="12"/>
      <c r="AU72" s="12"/>
      <c r="AV72" s="12"/>
      <c r="AW72" s="12"/>
      <c r="AX72" s="12"/>
      <c r="AY72" s="12"/>
      <c r="AZ72" s="12"/>
      <c r="BA72" s="12"/>
      <c r="BB72" s="12"/>
      <c r="BC72" s="12"/>
      <c r="BD72" s="12"/>
      <c r="BE72" s="12"/>
      <c r="BF72" s="12"/>
      <c r="BG72" s="12"/>
      <c r="BH72" s="12"/>
      <c r="BI72" s="12"/>
      <c r="BJ72" s="12"/>
      <c r="BK72" s="12"/>
      <c r="BL72" s="12"/>
      <c r="BM72" s="12"/>
      <c r="BN72" s="12"/>
      <c r="BO72" s="12"/>
      <c r="BP72" s="12"/>
      <c r="BQ72" s="12"/>
      <c r="BR72" s="12"/>
      <c r="BS72" s="12"/>
      <c r="BT72" s="12"/>
      <c r="BU72" s="12"/>
      <c r="BV72" s="12"/>
      <c r="BW72" s="12"/>
      <c r="BX72" s="12"/>
      <c r="BY72" s="12"/>
      <c r="BZ72" s="12"/>
      <c r="CA72" s="12"/>
    </row>
    <row r="73" spans="2:79" s="2" customFormat="1">
      <c r="B73" s="297" t="s">
        <v>12</v>
      </c>
      <c r="D73" s="3"/>
      <c r="E73" s="5" t="s">
        <v>212</v>
      </c>
      <c r="F73" s="5"/>
      <c r="H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12"/>
      <c r="AF73" s="12"/>
      <c r="AG73" s="12"/>
      <c r="AH73" s="12"/>
      <c r="AI73" s="12"/>
      <c r="AJ73" s="12"/>
      <c r="AK73" s="12"/>
      <c r="AL73" s="12"/>
      <c r="AM73" s="12"/>
      <c r="AN73" s="12"/>
      <c r="AO73" s="12"/>
      <c r="AP73" s="12"/>
      <c r="AQ73" s="12"/>
      <c r="AR73" s="12"/>
      <c r="AS73" s="12"/>
      <c r="AT73" s="12"/>
      <c r="AU73" s="12"/>
      <c r="AV73" s="12"/>
      <c r="AW73" s="12"/>
      <c r="AX73" s="12"/>
      <c r="AY73" s="12"/>
      <c r="AZ73" s="12"/>
      <c r="BA73" s="12"/>
      <c r="BB73" s="12"/>
      <c r="BC73" s="12"/>
      <c r="BD73" s="12"/>
      <c r="BE73" s="12"/>
      <c r="BF73" s="12"/>
      <c r="BG73" s="12"/>
      <c r="BH73" s="12"/>
      <c r="BI73" s="12"/>
      <c r="BJ73" s="12"/>
      <c r="BK73" s="12"/>
      <c r="BL73" s="12"/>
      <c r="BM73" s="12"/>
      <c r="BN73" s="12"/>
      <c r="BO73" s="12"/>
      <c r="BP73" s="12"/>
      <c r="BQ73" s="12"/>
      <c r="BR73" s="12"/>
      <c r="BS73" s="12"/>
      <c r="BT73" s="12"/>
      <c r="BU73" s="12"/>
      <c r="BV73" s="12"/>
      <c r="BW73" s="12"/>
      <c r="BX73" s="12"/>
      <c r="BY73" s="12"/>
      <c r="BZ73" s="12"/>
      <c r="CA73" s="12"/>
    </row>
    <row r="74" spans="2:79" s="2" customFormat="1">
      <c r="B74" s="297" t="s">
        <v>17</v>
      </c>
      <c r="D74" s="3"/>
      <c r="E74" s="5" t="s">
        <v>213</v>
      </c>
      <c r="F74" s="5"/>
      <c r="H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12"/>
      <c r="AF74" s="12"/>
      <c r="AG74" s="12"/>
      <c r="AH74" s="12"/>
      <c r="AI74" s="12"/>
      <c r="AJ74" s="12"/>
      <c r="AK74" s="12"/>
      <c r="AL74" s="12"/>
      <c r="AM74" s="12"/>
      <c r="AN74" s="12"/>
      <c r="AO74" s="12"/>
      <c r="AP74" s="12"/>
      <c r="AQ74" s="12"/>
      <c r="AR74" s="12"/>
      <c r="AS74" s="12"/>
      <c r="AT74" s="12"/>
      <c r="AU74" s="12"/>
      <c r="AV74" s="12"/>
      <c r="AW74" s="12"/>
      <c r="AX74" s="12"/>
      <c r="AY74" s="12"/>
      <c r="AZ74" s="12"/>
      <c r="BA74" s="12"/>
      <c r="BB74" s="12"/>
      <c r="BC74" s="12"/>
      <c r="BD74" s="12"/>
      <c r="BE74" s="12"/>
      <c r="BF74" s="12"/>
      <c r="BG74" s="12"/>
      <c r="BH74" s="12"/>
      <c r="BI74" s="12"/>
      <c r="BJ74" s="12"/>
      <c r="BK74" s="12"/>
      <c r="BL74" s="12"/>
      <c r="BM74" s="12"/>
      <c r="BN74" s="12"/>
      <c r="BO74" s="12"/>
      <c r="BP74" s="12"/>
      <c r="BQ74" s="12"/>
      <c r="BR74" s="12"/>
      <c r="BS74" s="12"/>
      <c r="BT74" s="12"/>
      <c r="BU74" s="12"/>
      <c r="BV74" s="12"/>
      <c r="BW74" s="12"/>
      <c r="BX74" s="12"/>
      <c r="BY74" s="12"/>
      <c r="BZ74" s="12"/>
      <c r="CA74" s="12"/>
    </row>
    <row r="75" spans="2:79" s="2" customFormat="1">
      <c r="B75" s="297" t="s">
        <v>134</v>
      </c>
      <c r="D75" s="3"/>
      <c r="E75" s="5" t="s">
        <v>135</v>
      </c>
      <c r="F75" s="5"/>
      <c r="H75" s="3"/>
      <c r="J75" s="4">
        <v>1.2</v>
      </c>
      <c r="N75" s="301" t="s">
        <v>214</v>
      </c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12"/>
      <c r="AF75" s="12"/>
      <c r="AG75" s="12"/>
      <c r="AH75" s="12"/>
      <c r="AI75" s="12"/>
      <c r="AJ75" s="12"/>
      <c r="AK75" s="12"/>
      <c r="AL75" s="12"/>
      <c r="AM75" s="12"/>
      <c r="AN75" s="12"/>
      <c r="AO75" s="12"/>
      <c r="AP75" s="12"/>
      <c r="AQ75" s="12"/>
      <c r="AR75" s="12"/>
      <c r="AS75" s="12"/>
      <c r="AT75" s="12"/>
      <c r="AU75" s="12"/>
      <c r="AV75" s="12"/>
      <c r="AW75" s="12"/>
      <c r="AX75" s="12"/>
      <c r="AY75" s="12"/>
      <c r="AZ75" s="12"/>
      <c r="BA75" s="12"/>
      <c r="BB75" s="12"/>
      <c r="BC75" s="12"/>
      <c r="BD75" s="12"/>
      <c r="BE75" s="12"/>
      <c r="BF75" s="12"/>
      <c r="BG75" s="12"/>
      <c r="BH75" s="12"/>
      <c r="BI75" s="12"/>
      <c r="BJ75" s="12"/>
      <c r="BK75" s="12"/>
      <c r="BL75" s="12"/>
      <c r="BM75" s="12"/>
      <c r="BN75" s="12"/>
      <c r="BO75" s="12"/>
      <c r="BP75" s="12"/>
      <c r="BQ75" s="12"/>
      <c r="BR75" s="12"/>
      <c r="BS75" s="12"/>
      <c r="BT75" s="12"/>
      <c r="BU75" s="12"/>
      <c r="BV75" s="12"/>
      <c r="BW75" s="12"/>
      <c r="BX75" s="12"/>
      <c r="BY75" s="12"/>
      <c r="BZ75" s="12"/>
      <c r="CA75" s="12"/>
    </row>
    <row r="76" spans="2:79" s="2" customFormat="1">
      <c r="B76" s="297" t="s">
        <v>122</v>
      </c>
      <c r="D76" s="3"/>
      <c r="E76" s="5" t="s">
        <v>136</v>
      </c>
      <c r="F76" s="5"/>
      <c r="H76" s="3"/>
      <c r="J76" s="4">
        <v>1.2</v>
      </c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12"/>
      <c r="AF76" s="12"/>
      <c r="AG76" s="12"/>
      <c r="AH76" s="12"/>
      <c r="AI76" s="12"/>
      <c r="AJ76" s="12"/>
      <c r="AK76" s="12"/>
      <c r="AL76" s="12"/>
      <c r="AM76" s="12"/>
      <c r="AN76" s="12"/>
      <c r="AO76" s="12"/>
      <c r="AP76" s="12"/>
      <c r="AQ76" s="12"/>
      <c r="AR76" s="12"/>
      <c r="AS76" s="12"/>
      <c r="AT76" s="12"/>
      <c r="AU76" s="12"/>
      <c r="AV76" s="12"/>
      <c r="AW76" s="12"/>
      <c r="AX76" s="12"/>
      <c r="AY76" s="12"/>
      <c r="AZ76" s="12"/>
      <c r="BA76" s="12"/>
      <c r="BB76" s="12"/>
      <c r="BC76" s="12"/>
      <c r="BD76" s="12"/>
      <c r="BE76" s="12"/>
      <c r="BF76" s="12"/>
      <c r="BG76" s="12"/>
      <c r="BH76" s="12"/>
      <c r="BI76" s="12"/>
      <c r="BJ76" s="12"/>
      <c r="BK76" s="12"/>
      <c r="BL76" s="12"/>
      <c r="BM76" s="12"/>
      <c r="BN76" s="12"/>
      <c r="BO76" s="12"/>
      <c r="BP76" s="12"/>
      <c r="BQ76" s="12"/>
      <c r="BR76" s="12"/>
      <c r="BS76" s="12"/>
      <c r="BT76" s="12"/>
      <c r="BU76" s="12"/>
      <c r="BV76" s="12"/>
      <c r="BW76" s="12"/>
      <c r="BX76" s="12"/>
      <c r="BY76" s="12"/>
      <c r="BZ76" s="12"/>
      <c r="CA76" s="12"/>
    </row>
    <row r="77" spans="2:79" s="2" customFormat="1">
      <c r="B77" s="297" t="s">
        <v>137</v>
      </c>
      <c r="D77" s="3"/>
      <c r="E77" s="5" t="s">
        <v>138</v>
      </c>
      <c r="F77" s="5"/>
      <c r="H77" s="3"/>
      <c r="J77" s="4">
        <v>1.2</v>
      </c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12"/>
      <c r="AF77" s="12"/>
      <c r="AG77" s="12"/>
      <c r="AH77" s="12"/>
      <c r="AI77" s="12"/>
      <c r="AJ77" s="12"/>
      <c r="AK77" s="12"/>
      <c r="AL77" s="12"/>
      <c r="AM77" s="12"/>
      <c r="AN77" s="12"/>
      <c r="AO77" s="12"/>
      <c r="AP77" s="12"/>
      <c r="AQ77" s="12"/>
      <c r="AR77" s="12"/>
      <c r="AS77" s="12"/>
      <c r="AT77" s="12"/>
      <c r="AU77" s="12"/>
      <c r="AV77" s="12"/>
      <c r="AW77" s="12"/>
      <c r="AX77" s="12"/>
      <c r="AY77" s="12"/>
      <c r="AZ77" s="12"/>
      <c r="BA77" s="12"/>
      <c r="BB77" s="12"/>
      <c r="BC77" s="12"/>
      <c r="BD77" s="12"/>
      <c r="BE77" s="12"/>
      <c r="BF77" s="12"/>
      <c r="BG77" s="12"/>
      <c r="BH77" s="12"/>
      <c r="BI77" s="12"/>
      <c r="BJ77" s="12"/>
      <c r="BK77" s="12"/>
      <c r="BL77" s="12"/>
      <c r="BM77" s="12"/>
      <c r="BN77" s="12"/>
      <c r="BO77" s="12"/>
      <c r="BP77" s="12"/>
      <c r="BQ77" s="12"/>
      <c r="BR77" s="12"/>
      <c r="BS77" s="12"/>
      <c r="BT77" s="12"/>
      <c r="BU77" s="12"/>
      <c r="BV77" s="12"/>
      <c r="BW77" s="12"/>
      <c r="BX77" s="12"/>
      <c r="BY77" s="12"/>
      <c r="BZ77" s="12"/>
      <c r="CA77" s="12"/>
    </row>
    <row r="78" spans="2:79" s="2" customFormat="1">
      <c r="B78" s="297" t="s">
        <v>139</v>
      </c>
      <c r="D78" s="3"/>
      <c r="E78" s="5" t="s">
        <v>140</v>
      </c>
      <c r="F78" s="5"/>
      <c r="H78" s="3"/>
      <c r="J78" s="4">
        <v>1.2</v>
      </c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12"/>
      <c r="AF78" s="12"/>
      <c r="AG78" s="12"/>
      <c r="AH78" s="12"/>
      <c r="AI78" s="12"/>
      <c r="AJ78" s="12"/>
      <c r="AK78" s="12"/>
      <c r="AL78" s="12"/>
      <c r="AM78" s="12"/>
      <c r="AN78" s="12"/>
      <c r="AO78" s="12"/>
      <c r="AP78" s="12"/>
      <c r="AQ78" s="12"/>
      <c r="AR78" s="12"/>
      <c r="AS78" s="12"/>
      <c r="AT78" s="12"/>
      <c r="AU78" s="12"/>
      <c r="AV78" s="12"/>
      <c r="AW78" s="12"/>
      <c r="AX78" s="12"/>
      <c r="AY78" s="12"/>
      <c r="AZ78" s="12"/>
      <c r="BA78" s="12"/>
      <c r="BB78" s="12"/>
      <c r="BC78" s="12"/>
      <c r="BD78" s="12"/>
      <c r="BE78" s="12"/>
      <c r="BF78" s="12"/>
      <c r="BG78" s="12"/>
      <c r="BH78" s="12"/>
      <c r="BI78" s="12"/>
      <c r="BJ78" s="12"/>
      <c r="BK78" s="12"/>
      <c r="BL78" s="12"/>
      <c r="BM78" s="12"/>
      <c r="BN78" s="12"/>
      <c r="BO78" s="12"/>
      <c r="BP78" s="12"/>
      <c r="BQ78" s="12"/>
      <c r="BR78" s="12"/>
      <c r="BS78" s="12"/>
      <c r="BT78" s="12"/>
      <c r="BU78" s="12"/>
      <c r="BV78" s="12"/>
      <c r="BW78" s="12"/>
      <c r="BX78" s="12"/>
      <c r="BY78" s="12"/>
      <c r="BZ78" s="12"/>
      <c r="CA78" s="12"/>
    </row>
    <row r="79" spans="2:79" s="2" customFormat="1">
      <c r="B79" s="297" t="s">
        <v>141</v>
      </c>
      <c r="D79" s="3"/>
      <c r="E79" s="5" t="s">
        <v>142</v>
      </c>
      <c r="F79" s="5"/>
      <c r="H79" s="3"/>
      <c r="J79" s="4">
        <v>1.2</v>
      </c>
      <c r="N79" s="299" t="s">
        <v>215</v>
      </c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12"/>
      <c r="AF79" s="12"/>
      <c r="AG79" s="12"/>
      <c r="AH79" s="12"/>
      <c r="AI79" s="12"/>
      <c r="AJ79" s="12"/>
      <c r="AK79" s="12"/>
      <c r="AL79" s="12"/>
      <c r="AM79" s="12"/>
      <c r="AN79" s="12"/>
      <c r="AO79" s="12"/>
      <c r="AP79" s="12"/>
      <c r="AQ79" s="12"/>
      <c r="AR79" s="12"/>
      <c r="AS79" s="12"/>
      <c r="AT79" s="12"/>
      <c r="AU79" s="12"/>
      <c r="AV79" s="12"/>
      <c r="AW79" s="12"/>
      <c r="AX79" s="12"/>
      <c r="AY79" s="12"/>
      <c r="AZ79" s="12"/>
      <c r="BA79" s="12"/>
      <c r="BB79" s="12"/>
      <c r="BC79" s="12"/>
      <c r="BD79" s="12"/>
      <c r="BE79" s="12"/>
      <c r="BF79" s="12"/>
      <c r="BG79" s="12"/>
      <c r="BH79" s="12"/>
      <c r="BI79" s="12"/>
      <c r="BJ79" s="12"/>
      <c r="BK79" s="12"/>
      <c r="BL79" s="12"/>
      <c r="BM79" s="12"/>
      <c r="BN79" s="12"/>
      <c r="BO79" s="12"/>
      <c r="BP79" s="12"/>
      <c r="BQ79" s="12"/>
      <c r="BR79" s="12"/>
      <c r="BS79" s="12"/>
      <c r="BT79" s="12"/>
      <c r="BU79" s="12"/>
      <c r="BV79" s="12"/>
      <c r="BW79" s="12"/>
      <c r="BX79" s="12"/>
      <c r="BY79" s="12"/>
      <c r="BZ79" s="12"/>
      <c r="CA79" s="12"/>
    </row>
    <row r="80" spans="2:79" s="2" customFormat="1">
      <c r="B80" s="297" t="s">
        <v>143</v>
      </c>
      <c r="D80" s="3"/>
      <c r="E80" s="5" t="s">
        <v>144</v>
      </c>
      <c r="F80" s="5"/>
      <c r="H80" s="3"/>
      <c r="J80" s="4">
        <v>1.2</v>
      </c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12"/>
      <c r="AF80" s="12"/>
      <c r="AG80" s="12"/>
      <c r="AH80" s="12"/>
      <c r="AI80" s="12"/>
      <c r="AJ80" s="12"/>
      <c r="AK80" s="12"/>
      <c r="AL80" s="12"/>
      <c r="AM80" s="12"/>
      <c r="AN80" s="12"/>
      <c r="AO80" s="12"/>
      <c r="AP80" s="12"/>
      <c r="AQ80" s="12"/>
      <c r="AR80" s="12"/>
      <c r="AS80" s="12"/>
      <c r="AT80" s="12"/>
      <c r="AU80" s="12"/>
      <c r="AV80" s="12"/>
      <c r="AW80" s="12"/>
      <c r="AX80" s="12"/>
      <c r="AY80" s="12"/>
      <c r="AZ80" s="12"/>
      <c r="BA80" s="12"/>
      <c r="BB80" s="12"/>
      <c r="BC80" s="12"/>
      <c r="BD80" s="12"/>
      <c r="BE80" s="12"/>
      <c r="BF80" s="12"/>
      <c r="BG80" s="12"/>
      <c r="BH80" s="12"/>
      <c r="BI80" s="12"/>
      <c r="BJ80" s="12"/>
      <c r="BK80" s="12"/>
      <c r="BL80" s="12"/>
      <c r="BM80" s="12"/>
      <c r="BN80" s="12"/>
      <c r="BO80" s="12"/>
      <c r="BP80" s="12"/>
      <c r="BQ80" s="12"/>
      <c r="BR80" s="12"/>
      <c r="BS80" s="12"/>
      <c r="BT80" s="12"/>
      <c r="BU80" s="12"/>
      <c r="BV80" s="12"/>
      <c r="BW80" s="12"/>
      <c r="BX80" s="12"/>
      <c r="BY80" s="12"/>
      <c r="BZ80" s="12"/>
      <c r="CA80" s="12"/>
    </row>
    <row r="81" spans="2:79" s="2" customFormat="1">
      <c r="B81" s="297" t="s">
        <v>145</v>
      </c>
      <c r="D81" s="3"/>
      <c r="E81" s="5" t="s">
        <v>146</v>
      </c>
      <c r="F81" s="5"/>
      <c r="H81" s="3"/>
      <c r="J81" s="4">
        <v>1.2</v>
      </c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12"/>
      <c r="AF81" s="12"/>
      <c r="AG81" s="12"/>
      <c r="AH81" s="12"/>
      <c r="AI81" s="12"/>
      <c r="AJ81" s="12"/>
      <c r="AK81" s="12"/>
      <c r="AL81" s="12"/>
      <c r="AM81" s="12"/>
      <c r="AN81" s="12"/>
      <c r="AO81" s="12"/>
      <c r="AP81" s="12"/>
      <c r="AQ81" s="12"/>
      <c r="AR81" s="12"/>
      <c r="AS81" s="12"/>
      <c r="AT81" s="12"/>
      <c r="AU81" s="12"/>
      <c r="AV81" s="12"/>
      <c r="AW81" s="12"/>
      <c r="AX81" s="12"/>
      <c r="AY81" s="12"/>
      <c r="AZ81" s="12"/>
      <c r="BA81" s="12"/>
      <c r="BB81" s="12"/>
      <c r="BC81" s="12"/>
      <c r="BD81" s="12"/>
      <c r="BE81" s="12"/>
      <c r="BF81" s="12"/>
      <c r="BG81" s="12"/>
      <c r="BH81" s="12"/>
      <c r="BI81" s="12"/>
      <c r="BJ81" s="12"/>
      <c r="BK81" s="12"/>
      <c r="BL81" s="12"/>
      <c r="BM81" s="12"/>
      <c r="BN81" s="12"/>
      <c r="BO81" s="12"/>
      <c r="BP81" s="12"/>
      <c r="BQ81" s="12"/>
      <c r="BR81" s="12"/>
      <c r="BS81" s="12"/>
      <c r="BT81" s="12"/>
      <c r="BU81" s="12"/>
      <c r="BV81" s="12"/>
      <c r="BW81" s="12"/>
      <c r="BX81" s="12"/>
      <c r="BY81" s="12"/>
      <c r="BZ81" s="12"/>
      <c r="CA81" s="12"/>
    </row>
    <row r="82" spans="2:79" s="2" customFormat="1">
      <c r="B82" s="297" t="s">
        <v>147</v>
      </c>
      <c r="D82" s="3"/>
      <c r="E82" s="5" t="s">
        <v>148</v>
      </c>
      <c r="F82" s="5"/>
      <c r="H82" s="3"/>
      <c r="J82" s="4">
        <v>1.2</v>
      </c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12"/>
      <c r="AF82" s="12"/>
      <c r="AG82" s="12"/>
      <c r="AH82" s="12"/>
      <c r="AI82" s="12"/>
      <c r="AJ82" s="12"/>
      <c r="AK82" s="12"/>
      <c r="AL82" s="12"/>
      <c r="AM82" s="12"/>
      <c r="AN82" s="12"/>
      <c r="AO82" s="12"/>
      <c r="AP82" s="12"/>
      <c r="AQ82" s="12"/>
      <c r="AR82" s="12"/>
      <c r="AS82" s="12"/>
      <c r="AT82" s="12"/>
      <c r="AU82" s="12"/>
      <c r="AV82" s="12"/>
      <c r="AW82" s="12"/>
      <c r="AX82" s="12"/>
      <c r="AY82" s="12"/>
      <c r="AZ82" s="12"/>
      <c r="BA82" s="12"/>
      <c r="BB82" s="12"/>
      <c r="BC82" s="12"/>
      <c r="BD82" s="12"/>
      <c r="BE82" s="12"/>
      <c r="BF82" s="12"/>
      <c r="BG82" s="12"/>
      <c r="BH82" s="12"/>
      <c r="BI82" s="12"/>
      <c r="BJ82" s="12"/>
      <c r="BK82" s="12"/>
      <c r="BL82" s="12"/>
      <c r="BM82" s="12"/>
      <c r="BN82" s="12"/>
      <c r="BO82" s="12"/>
      <c r="BP82" s="12"/>
      <c r="BQ82" s="12"/>
      <c r="BR82" s="12"/>
      <c r="BS82" s="12"/>
      <c r="BT82" s="12"/>
      <c r="BU82" s="12"/>
      <c r="BV82" s="12"/>
      <c r="BW82" s="12"/>
      <c r="BX82" s="12"/>
      <c r="BY82" s="12"/>
      <c r="BZ82" s="12"/>
      <c r="CA82" s="12"/>
    </row>
    <row r="83" spans="2:79" s="2" customFormat="1" ht="15.75">
      <c r="B83" s="297" t="s">
        <v>149</v>
      </c>
      <c r="D83" s="3"/>
      <c r="E83" s="5" t="s">
        <v>150</v>
      </c>
      <c r="F83" s="5"/>
      <c r="H83" s="3"/>
      <c r="J83" s="4">
        <v>1.2</v>
      </c>
      <c r="N83" s="236"/>
      <c r="P83" s="302"/>
      <c r="Q8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12"/>
      <c r="AF83" s="12"/>
      <c r="AG83" s="12"/>
      <c r="AH83" s="12"/>
      <c r="AI83" s="12"/>
      <c r="AJ83" s="12"/>
      <c r="AK83" s="12"/>
      <c r="AL83" s="12"/>
      <c r="AM83" s="12"/>
      <c r="AN83" s="12"/>
      <c r="AO83" s="12"/>
      <c r="AP83" s="12"/>
      <c r="AQ83" s="12"/>
      <c r="AR83" s="12"/>
      <c r="AS83" s="12"/>
      <c r="AT83" s="12"/>
      <c r="AU83" s="12"/>
      <c r="AV83" s="12"/>
      <c r="AW83" s="12"/>
      <c r="AX83" s="12"/>
      <c r="AY83" s="12"/>
      <c r="AZ83" s="12"/>
      <c r="BA83" s="12"/>
      <c r="BB83" s="12"/>
      <c r="BC83" s="12"/>
      <c r="BD83" s="12"/>
      <c r="BE83" s="12"/>
      <c r="BF83" s="12"/>
      <c r="BG83" s="12"/>
      <c r="BH83" s="12"/>
      <c r="BI83" s="12"/>
      <c r="BJ83" s="12"/>
      <c r="BK83" s="12"/>
      <c r="BL83" s="12"/>
      <c r="BM83" s="12"/>
      <c r="BN83" s="12"/>
      <c r="BO83" s="12"/>
      <c r="BP83" s="12"/>
      <c r="BQ83" s="12"/>
      <c r="BR83" s="12"/>
      <c r="BS83" s="12"/>
      <c r="BT83" s="12"/>
      <c r="BU83" s="12"/>
      <c r="BV83" s="12"/>
      <c r="BW83" s="12"/>
      <c r="BX83" s="12"/>
      <c r="BY83" s="12"/>
      <c r="BZ83" s="12"/>
      <c r="CA83" s="12"/>
    </row>
    <row r="84" spans="2:79" s="2" customFormat="1">
      <c r="B84" s="3"/>
      <c r="D84" s="3"/>
      <c r="E84" s="5"/>
      <c r="F84" s="5"/>
      <c r="H84" s="3"/>
      <c r="J84" s="4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12"/>
      <c r="AF84" s="12"/>
      <c r="AG84" s="12"/>
      <c r="AH84" s="12"/>
      <c r="AI84" s="12"/>
      <c r="AJ84" s="12"/>
      <c r="AK84" s="12"/>
      <c r="AL84" s="12"/>
      <c r="AM84" s="12"/>
      <c r="AN84" s="12"/>
      <c r="AO84" s="12"/>
      <c r="AP84" s="12"/>
      <c r="AQ84" s="12"/>
      <c r="AR84" s="12"/>
      <c r="AS84" s="12"/>
      <c r="AT84" s="12"/>
      <c r="AU84" s="12"/>
      <c r="AV84" s="12"/>
      <c r="AW84" s="12"/>
      <c r="AX84" s="12"/>
      <c r="AY84" s="12"/>
      <c r="AZ84" s="12"/>
      <c r="BA84" s="12"/>
      <c r="BB84" s="12"/>
      <c r="BC84" s="12"/>
      <c r="BD84" s="12"/>
      <c r="BE84" s="12"/>
      <c r="BF84" s="12"/>
      <c r="BG84" s="12"/>
      <c r="BH84" s="12"/>
      <c r="BI84" s="12"/>
      <c r="BJ84" s="12"/>
      <c r="BK84" s="12"/>
      <c r="BL84" s="12"/>
      <c r="BM84" s="12"/>
      <c r="BN84" s="12"/>
      <c r="BO84" s="12"/>
      <c r="BP84" s="12"/>
      <c r="BQ84" s="12"/>
      <c r="BR84" s="12"/>
      <c r="BS84" s="12"/>
      <c r="BT84" s="12"/>
      <c r="BU84" s="12"/>
      <c r="BV84" s="12"/>
      <c r="BW84" s="12"/>
      <c r="BX84" s="12"/>
      <c r="BY84" s="12"/>
      <c r="BZ84" s="12"/>
      <c r="CA84" s="12"/>
    </row>
    <row r="85" spans="2:79" s="2" customFormat="1">
      <c r="B85" s="3"/>
      <c r="D85" s="3"/>
      <c r="E85" s="5"/>
      <c r="F85" s="5"/>
      <c r="H85" s="3"/>
      <c r="J85" s="4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12"/>
      <c r="AF85" s="12"/>
      <c r="AG85" s="12"/>
      <c r="AH85" s="12"/>
      <c r="AI85" s="12"/>
      <c r="AJ85" s="12"/>
      <c r="AK85" s="12"/>
      <c r="AL85" s="12"/>
      <c r="AM85" s="12"/>
      <c r="AN85" s="12"/>
      <c r="AO85" s="12"/>
      <c r="AP85" s="12"/>
      <c r="AQ85" s="12"/>
      <c r="AR85" s="12"/>
      <c r="AS85" s="12"/>
      <c r="AT85" s="12"/>
      <c r="AU85" s="12"/>
      <c r="AV85" s="12"/>
      <c r="AW85" s="12"/>
      <c r="AX85" s="12"/>
      <c r="AY85" s="12"/>
      <c r="AZ85" s="12"/>
      <c r="BA85" s="12"/>
      <c r="BB85" s="12"/>
      <c r="BC85" s="12"/>
      <c r="BD85" s="12"/>
      <c r="BE85" s="12"/>
      <c r="BF85" s="12"/>
      <c r="BG85" s="12"/>
      <c r="BH85" s="12"/>
      <c r="BI85" s="12"/>
      <c r="BJ85" s="12"/>
      <c r="BK85" s="12"/>
      <c r="BL85" s="12"/>
      <c r="BM85" s="12"/>
      <c r="BN85" s="12"/>
      <c r="BO85" s="12"/>
      <c r="BP85" s="12"/>
      <c r="BQ85" s="12"/>
      <c r="BR85" s="12"/>
      <c r="BS85" s="12"/>
      <c r="BT85" s="12"/>
      <c r="BU85" s="12"/>
      <c r="BV85" s="12"/>
      <c r="BW85" s="12"/>
      <c r="BX85" s="12"/>
      <c r="BY85" s="12"/>
      <c r="BZ85" s="12"/>
      <c r="CA85" s="12"/>
    </row>
    <row r="86" spans="2:79" s="2" customFormat="1" ht="12.75" customHeight="1">
      <c r="B86" s="3"/>
      <c r="D86" s="3"/>
      <c r="E86" s="5"/>
      <c r="F86" s="5"/>
      <c r="H86" s="3"/>
      <c r="J86" s="4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12"/>
      <c r="AF86" s="12"/>
      <c r="AG86" s="12"/>
      <c r="AH86" s="12"/>
      <c r="AI86" s="12"/>
      <c r="AJ86" s="12"/>
      <c r="AK86" s="12"/>
      <c r="AL86" s="12"/>
      <c r="AM86" s="12"/>
      <c r="AN86" s="12"/>
      <c r="AO86" s="12"/>
      <c r="AP86" s="12"/>
      <c r="AQ86" s="12"/>
      <c r="AR86" s="12"/>
      <c r="AS86" s="12"/>
      <c r="AT86" s="12"/>
      <c r="AU86" s="12"/>
      <c r="AV86" s="12"/>
      <c r="AW86" s="12"/>
      <c r="AX86" s="12"/>
      <c r="AY86" s="12"/>
      <c r="AZ86" s="12"/>
      <c r="BA86" s="12"/>
      <c r="BB86" s="12"/>
      <c r="BC86" s="12"/>
      <c r="BD86" s="12"/>
      <c r="BE86" s="12"/>
      <c r="BF86" s="12"/>
      <c r="BG86" s="12"/>
      <c r="BH86" s="12"/>
      <c r="BI86" s="12"/>
      <c r="BJ86" s="12"/>
      <c r="BK86" s="12"/>
      <c r="BL86" s="12"/>
      <c r="BM86" s="12"/>
      <c r="BN86" s="12"/>
      <c r="BO86" s="12"/>
      <c r="BP86" s="12"/>
      <c r="BQ86" s="12"/>
      <c r="BR86" s="12"/>
      <c r="BS86" s="12"/>
      <c r="BT86" s="12"/>
      <c r="BU86" s="12"/>
      <c r="BV86" s="12"/>
      <c r="BW86" s="12"/>
      <c r="BX86" s="12"/>
      <c r="BY86" s="12"/>
      <c r="BZ86" s="12"/>
      <c r="CA86" s="12"/>
    </row>
    <row r="87" spans="2:79" s="2" customFormat="1" ht="214.5" hidden="1" customHeight="1">
      <c r="B87" s="3"/>
      <c r="D87" s="3"/>
      <c r="E87" s="5"/>
      <c r="F87" s="5"/>
      <c r="H87" s="3"/>
      <c r="J87" s="4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12"/>
      <c r="AF87" s="12"/>
      <c r="AG87" s="12"/>
      <c r="AH87" s="12"/>
      <c r="AI87" s="12"/>
      <c r="AJ87" s="12"/>
      <c r="AK87" s="12"/>
      <c r="AL87" s="12"/>
      <c r="AM87" s="12"/>
      <c r="AN87" s="12"/>
      <c r="AO87" s="12"/>
      <c r="AP87" s="12"/>
      <c r="AQ87" s="12"/>
      <c r="AR87" s="12"/>
      <c r="AS87" s="12"/>
      <c r="AT87" s="12"/>
      <c r="AU87" s="12"/>
      <c r="AV87" s="12"/>
      <c r="AW87" s="12"/>
      <c r="AX87" s="12"/>
      <c r="AY87" s="12"/>
      <c r="AZ87" s="12"/>
      <c r="BA87" s="12"/>
      <c r="BB87" s="12"/>
      <c r="BC87" s="12"/>
      <c r="BD87" s="12"/>
      <c r="BE87" s="12"/>
      <c r="BF87" s="12"/>
      <c r="BG87" s="12"/>
      <c r="BH87" s="12"/>
      <c r="BI87" s="12"/>
      <c r="BJ87" s="12"/>
      <c r="BK87" s="12"/>
      <c r="BL87" s="12"/>
      <c r="BM87" s="12"/>
      <c r="BN87" s="12"/>
      <c r="BO87" s="12"/>
      <c r="BP87" s="12"/>
      <c r="BQ87" s="12"/>
      <c r="BR87" s="12"/>
      <c r="BS87" s="12"/>
      <c r="BT87" s="12"/>
      <c r="BU87" s="12"/>
      <c r="BV87" s="12"/>
      <c r="BW87" s="12"/>
      <c r="BX87" s="12"/>
      <c r="BY87" s="12"/>
      <c r="BZ87" s="12"/>
      <c r="CA87" s="12"/>
    </row>
    <row r="88" spans="2:79" s="2" customFormat="1" hidden="1">
      <c r="B88" s="3"/>
      <c r="D88" s="3"/>
      <c r="E88" s="5"/>
      <c r="F88" s="5"/>
      <c r="H88" s="3"/>
      <c r="J88" s="4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12"/>
      <c r="AF88" s="12"/>
      <c r="AG88" s="12"/>
      <c r="AH88" s="12"/>
      <c r="AI88" s="12"/>
      <c r="AJ88" s="12"/>
      <c r="AK88" s="12"/>
      <c r="AL88" s="12"/>
      <c r="AM88" s="12"/>
      <c r="AN88" s="12"/>
      <c r="AO88" s="12"/>
      <c r="AP88" s="12"/>
      <c r="AQ88" s="12"/>
      <c r="AR88" s="12"/>
      <c r="AS88" s="12"/>
      <c r="AT88" s="12"/>
      <c r="AU88" s="12"/>
      <c r="AV88" s="12"/>
      <c r="AW88" s="12"/>
      <c r="AX88" s="12"/>
      <c r="AY88" s="12"/>
      <c r="AZ88" s="12"/>
      <c r="BA88" s="12"/>
      <c r="BB88" s="12"/>
      <c r="BC88" s="12"/>
      <c r="BD88" s="12"/>
      <c r="BE88" s="12"/>
      <c r="BF88" s="12"/>
      <c r="BG88" s="12"/>
      <c r="BH88" s="12"/>
      <c r="BI88" s="12"/>
      <c r="BJ88" s="12"/>
      <c r="BK88" s="12"/>
      <c r="BL88" s="12"/>
      <c r="BM88" s="12"/>
      <c r="BN88" s="12"/>
      <c r="BO88" s="12"/>
      <c r="BP88" s="12"/>
      <c r="BQ88" s="12"/>
      <c r="BR88" s="12"/>
      <c r="BS88" s="12"/>
      <c r="BT88" s="12"/>
      <c r="BU88" s="12"/>
      <c r="BV88" s="12"/>
      <c r="BW88" s="12"/>
      <c r="BX88" s="12"/>
      <c r="BY88" s="12"/>
      <c r="BZ88" s="12"/>
      <c r="CA88" s="12"/>
    </row>
    <row r="89" spans="2:79" s="2" customFormat="1" hidden="1">
      <c r="B89" s="3"/>
      <c r="D89" s="3"/>
      <c r="E89" s="5"/>
      <c r="F89" s="5"/>
      <c r="H89" s="3"/>
      <c r="J89" s="4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12"/>
      <c r="AF89" s="12"/>
      <c r="AG89" s="12"/>
      <c r="AH89" s="12"/>
      <c r="AI89" s="12"/>
      <c r="AJ89" s="12"/>
      <c r="AK89" s="12"/>
      <c r="AL89" s="12"/>
      <c r="AM89" s="12"/>
      <c r="AN89" s="12"/>
      <c r="AO89" s="12"/>
      <c r="AP89" s="12"/>
      <c r="AQ89" s="12"/>
      <c r="AR89" s="12"/>
      <c r="AS89" s="12"/>
      <c r="AT89" s="12"/>
      <c r="AU89" s="12"/>
      <c r="AV89" s="12"/>
      <c r="AW89" s="12"/>
      <c r="AX89" s="12"/>
      <c r="AY89" s="12"/>
      <c r="AZ89" s="12"/>
      <c r="BA89" s="12"/>
      <c r="BB89" s="12"/>
      <c r="BC89" s="12"/>
      <c r="BD89" s="12"/>
      <c r="BE89" s="12"/>
      <c r="BF89" s="12"/>
      <c r="BG89" s="12"/>
      <c r="BH89" s="12"/>
      <c r="BI89" s="12"/>
      <c r="BJ89" s="12"/>
      <c r="BK89" s="12"/>
      <c r="BL89" s="12"/>
      <c r="BM89" s="12"/>
      <c r="BN89" s="12"/>
      <c r="BO89" s="12"/>
      <c r="BP89" s="12"/>
      <c r="BQ89" s="12"/>
      <c r="BR89" s="12"/>
      <c r="BS89" s="12"/>
      <c r="BT89" s="12"/>
      <c r="BU89" s="12"/>
      <c r="BV89" s="12"/>
      <c r="BW89" s="12"/>
      <c r="BX89" s="12"/>
      <c r="BY89" s="12"/>
      <c r="BZ89" s="12"/>
      <c r="CA89" s="12"/>
    </row>
    <row r="90" spans="2:79" s="2" customFormat="1" hidden="1">
      <c r="B90" s="3"/>
      <c r="D90" s="3"/>
      <c r="E90" s="5"/>
      <c r="F90" s="5"/>
      <c r="H90" s="3"/>
      <c r="J90" s="4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12"/>
      <c r="AF90" s="12"/>
      <c r="AG90" s="12"/>
      <c r="AH90" s="12"/>
      <c r="AI90" s="12"/>
      <c r="AJ90" s="12"/>
      <c r="AK90" s="12"/>
      <c r="AL90" s="12"/>
      <c r="AM90" s="12"/>
      <c r="AN90" s="12"/>
      <c r="AO90" s="12"/>
      <c r="AP90" s="12"/>
      <c r="AQ90" s="12"/>
      <c r="AR90" s="12"/>
      <c r="AS90" s="12"/>
      <c r="AT90" s="12"/>
      <c r="AU90" s="12"/>
      <c r="AV90" s="12"/>
      <c r="AW90" s="12"/>
      <c r="AX90" s="12"/>
      <c r="AY90" s="12"/>
      <c r="AZ90" s="12"/>
      <c r="BA90" s="12"/>
      <c r="BB90" s="12"/>
      <c r="BC90" s="12"/>
      <c r="BD90" s="12"/>
      <c r="BE90" s="12"/>
      <c r="BF90" s="12"/>
      <c r="BG90" s="12"/>
      <c r="BH90" s="12"/>
      <c r="BI90" s="12"/>
      <c r="BJ90" s="12"/>
      <c r="BK90" s="12"/>
      <c r="BL90" s="12"/>
      <c r="BM90" s="12"/>
      <c r="BN90" s="12"/>
      <c r="BO90" s="12"/>
      <c r="BP90" s="12"/>
      <c r="BQ90" s="12"/>
      <c r="BR90" s="12"/>
      <c r="BS90" s="12"/>
      <c r="BT90" s="12"/>
      <c r="BU90" s="12"/>
      <c r="BV90" s="12"/>
      <c r="BW90" s="12"/>
      <c r="BX90" s="12"/>
      <c r="BY90" s="12"/>
      <c r="BZ90" s="12"/>
      <c r="CA90" s="12"/>
    </row>
    <row r="91" spans="2:79" s="2" customFormat="1" hidden="1">
      <c r="B91" s="3"/>
      <c r="D91" s="3"/>
      <c r="E91" s="5"/>
      <c r="F91" s="5"/>
      <c r="H91" s="3"/>
      <c r="J91" s="4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12"/>
      <c r="AF91" s="12"/>
      <c r="AG91" s="12"/>
      <c r="AH91" s="12"/>
      <c r="AI91" s="12"/>
      <c r="AJ91" s="12"/>
      <c r="AK91" s="12"/>
      <c r="AL91" s="12"/>
      <c r="AM91" s="12"/>
      <c r="AN91" s="12"/>
      <c r="AO91" s="12"/>
      <c r="AP91" s="12"/>
      <c r="AQ91" s="12"/>
      <c r="AR91" s="12"/>
      <c r="AS91" s="12"/>
      <c r="AT91" s="12"/>
      <c r="AU91" s="12"/>
      <c r="AV91" s="12"/>
      <c r="AW91" s="12"/>
      <c r="AX91" s="12"/>
      <c r="AY91" s="12"/>
      <c r="AZ91" s="12"/>
      <c r="BA91" s="12"/>
      <c r="BB91" s="12"/>
      <c r="BC91" s="12"/>
      <c r="BD91" s="12"/>
      <c r="BE91" s="12"/>
      <c r="BF91" s="12"/>
      <c r="BG91" s="12"/>
      <c r="BH91" s="12"/>
      <c r="BI91" s="12"/>
      <c r="BJ91" s="12"/>
      <c r="BK91" s="12"/>
      <c r="BL91" s="12"/>
      <c r="BM91" s="12"/>
      <c r="BN91" s="12"/>
      <c r="BO91" s="12"/>
      <c r="BP91" s="12"/>
      <c r="BQ91" s="12"/>
      <c r="BR91" s="12"/>
      <c r="BS91" s="12"/>
      <c r="BT91" s="12"/>
      <c r="BU91" s="12"/>
      <c r="BV91" s="12"/>
      <c r="BW91" s="12"/>
      <c r="BX91" s="12"/>
      <c r="BY91" s="12"/>
      <c r="BZ91" s="12"/>
      <c r="CA91" s="12"/>
    </row>
    <row r="92" spans="2:79" s="2" customFormat="1" hidden="1">
      <c r="B92" s="3"/>
      <c r="D92" s="3"/>
      <c r="E92" s="5"/>
      <c r="F92" s="5"/>
      <c r="H92" s="3"/>
      <c r="J92" s="4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12"/>
      <c r="AF92" s="12"/>
      <c r="AG92" s="12"/>
      <c r="AH92" s="12"/>
      <c r="AI92" s="12"/>
      <c r="AJ92" s="12"/>
      <c r="AK92" s="12"/>
      <c r="AL92" s="12"/>
      <c r="AM92" s="12"/>
      <c r="AN92" s="12"/>
      <c r="AO92" s="12"/>
      <c r="AP92" s="12"/>
      <c r="AQ92" s="12"/>
      <c r="AR92" s="12"/>
      <c r="AS92" s="12"/>
      <c r="AT92" s="12"/>
      <c r="AU92" s="12"/>
      <c r="AV92" s="12"/>
      <c r="AW92" s="12"/>
      <c r="AX92" s="12"/>
      <c r="AY92" s="12"/>
      <c r="AZ92" s="12"/>
      <c r="BA92" s="12"/>
      <c r="BB92" s="12"/>
      <c r="BC92" s="12"/>
      <c r="BD92" s="12"/>
      <c r="BE92" s="12"/>
      <c r="BF92" s="12"/>
      <c r="BG92" s="12"/>
      <c r="BH92" s="12"/>
      <c r="BI92" s="12"/>
      <c r="BJ92" s="12"/>
      <c r="BK92" s="12"/>
      <c r="BL92" s="12"/>
      <c r="BM92" s="12"/>
      <c r="BN92" s="12"/>
      <c r="BO92" s="12"/>
      <c r="BP92" s="12"/>
      <c r="BQ92" s="12"/>
      <c r="BR92" s="12"/>
      <c r="BS92" s="12"/>
      <c r="BT92" s="12"/>
      <c r="BU92" s="12"/>
      <c r="BV92" s="12"/>
      <c r="BW92" s="12"/>
      <c r="BX92" s="12"/>
      <c r="BY92" s="12"/>
      <c r="BZ92" s="12"/>
      <c r="CA92" s="12"/>
    </row>
    <row r="93" spans="2:79" s="2" customFormat="1" hidden="1">
      <c r="B93" s="3"/>
      <c r="D93" s="3"/>
      <c r="E93" s="5"/>
      <c r="F93" s="5"/>
      <c r="H93" s="3"/>
      <c r="J93" s="4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12"/>
      <c r="AF93" s="12"/>
      <c r="AG93" s="12"/>
      <c r="AH93" s="12"/>
      <c r="AI93" s="12"/>
      <c r="AJ93" s="12"/>
      <c r="AK93" s="12"/>
      <c r="AL93" s="12"/>
      <c r="AM93" s="12"/>
      <c r="AN93" s="12"/>
      <c r="AO93" s="12"/>
      <c r="AP93" s="12"/>
      <c r="AQ93" s="12"/>
      <c r="AR93" s="12"/>
      <c r="AS93" s="12"/>
      <c r="AT93" s="12"/>
      <c r="AU93" s="12"/>
      <c r="AV93" s="12"/>
      <c r="AW93" s="12"/>
      <c r="AX93" s="12"/>
      <c r="AY93" s="12"/>
      <c r="AZ93" s="12"/>
      <c r="BA93" s="12"/>
      <c r="BB93" s="12"/>
      <c r="BC93" s="12"/>
      <c r="BD93" s="12"/>
      <c r="BE93" s="12"/>
      <c r="BF93" s="12"/>
      <c r="BG93" s="12"/>
      <c r="BH93" s="12"/>
      <c r="BI93" s="12"/>
      <c r="BJ93" s="12"/>
      <c r="BK93" s="12"/>
      <c r="BL93" s="12"/>
      <c r="BM93" s="12"/>
      <c r="BN93" s="12"/>
      <c r="BO93" s="12"/>
      <c r="BP93" s="12"/>
      <c r="BQ93" s="12"/>
      <c r="BR93" s="12"/>
      <c r="BS93" s="12"/>
      <c r="BT93" s="12"/>
      <c r="BU93" s="12"/>
      <c r="BV93" s="12"/>
      <c r="BW93" s="12"/>
      <c r="BX93" s="12"/>
      <c r="BY93" s="12"/>
      <c r="BZ93" s="12"/>
      <c r="CA93" s="12"/>
    </row>
    <row r="94" spans="2:79" s="2" customFormat="1" hidden="1">
      <c r="B94" s="3"/>
      <c r="D94" s="3"/>
      <c r="E94" s="5"/>
      <c r="F94" s="5"/>
      <c r="H94" s="3"/>
      <c r="J94" s="4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12"/>
      <c r="AF94" s="12"/>
      <c r="AG94" s="12"/>
      <c r="AH94" s="12"/>
      <c r="AI94" s="12"/>
      <c r="AJ94" s="12"/>
      <c r="AK94" s="12"/>
      <c r="AL94" s="12"/>
      <c r="AM94" s="12"/>
      <c r="AN94" s="12"/>
      <c r="AO94" s="12"/>
      <c r="AP94" s="12"/>
      <c r="AQ94" s="12"/>
      <c r="AR94" s="12"/>
      <c r="AS94" s="12"/>
      <c r="AT94" s="12"/>
      <c r="AU94" s="12"/>
      <c r="AV94" s="12"/>
      <c r="AW94" s="12"/>
      <c r="AX94" s="12"/>
      <c r="AY94" s="12"/>
      <c r="AZ94" s="12"/>
      <c r="BA94" s="12"/>
      <c r="BB94" s="12"/>
      <c r="BC94" s="12"/>
      <c r="BD94" s="12"/>
      <c r="BE94" s="12"/>
      <c r="BF94" s="12"/>
      <c r="BG94" s="12"/>
      <c r="BH94" s="12"/>
      <c r="BI94" s="12"/>
      <c r="BJ94" s="12"/>
      <c r="BK94" s="12"/>
      <c r="BL94" s="12"/>
      <c r="BM94" s="12"/>
      <c r="BN94" s="12"/>
      <c r="BO94" s="12"/>
      <c r="BP94" s="12"/>
      <c r="BQ94" s="12"/>
      <c r="BR94" s="12"/>
      <c r="BS94" s="12"/>
      <c r="BT94" s="12"/>
      <c r="BU94" s="12"/>
      <c r="BV94" s="12"/>
      <c r="BW94" s="12"/>
      <c r="BX94" s="12"/>
      <c r="BY94" s="12"/>
      <c r="BZ94" s="12"/>
      <c r="CA94" s="12"/>
    </row>
    <row r="95" spans="2:79" s="2" customFormat="1" hidden="1">
      <c r="B95" s="3"/>
      <c r="D95" s="3"/>
      <c r="E95" s="5"/>
      <c r="F95" s="5"/>
      <c r="H95" s="3"/>
      <c r="J95" s="4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12"/>
      <c r="AF95" s="12"/>
      <c r="AG95" s="12"/>
      <c r="AH95" s="12"/>
      <c r="AI95" s="12"/>
      <c r="AJ95" s="12"/>
      <c r="AK95" s="12"/>
      <c r="AL95" s="12"/>
      <c r="AM95" s="12"/>
      <c r="AN95" s="12"/>
      <c r="AO95" s="12"/>
      <c r="AP95" s="12"/>
      <c r="AQ95" s="12"/>
      <c r="AR95" s="12"/>
      <c r="AS95" s="12"/>
      <c r="AT95" s="12"/>
      <c r="AU95" s="12"/>
      <c r="AV95" s="12"/>
      <c r="AW95" s="12"/>
      <c r="AX95" s="12"/>
      <c r="AY95" s="12"/>
      <c r="AZ95" s="12"/>
      <c r="BA95" s="12"/>
      <c r="BB95" s="12"/>
      <c r="BC95" s="12"/>
      <c r="BD95" s="12"/>
      <c r="BE95" s="12"/>
      <c r="BF95" s="12"/>
      <c r="BG95" s="12"/>
      <c r="BH95" s="12"/>
      <c r="BI95" s="12"/>
      <c r="BJ95" s="12"/>
      <c r="BK95" s="12"/>
      <c r="BL95" s="12"/>
      <c r="BM95" s="12"/>
      <c r="BN95" s="12"/>
      <c r="BO95" s="12"/>
      <c r="BP95" s="12"/>
      <c r="BQ95" s="12"/>
      <c r="BR95" s="12"/>
      <c r="BS95" s="12"/>
      <c r="BT95" s="12"/>
      <c r="BU95" s="12"/>
      <c r="BV95" s="12"/>
      <c r="BW95" s="12"/>
      <c r="BX95" s="12"/>
      <c r="BY95" s="12"/>
      <c r="BZ95" s="12"/>
      <c r="CA95" s="12"/>
    </row>
    <row r="96" spans="2:79" s="2" customFormat="1" hidden="1">
      <c r="B96" s="3"/>
      <c r="D96" s="3"/>
      <c r="E96" s="5"/>
      <c r="F96" s="5"/>
      <c r="H96" s="3"/>
      <c r="J96" s="4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12"/>
      <c r="AF96" s="12"/>
      <c r="AG96" s="12"/>
      <c r="AH96" s="12"/>
      <c r="AI96" s="12"/>
      <c r="AJ96" s="12"/>
      <c r="AK96" s="12"/>
      <c r="AL96" s="12"/>
      <c r="AM96" s="12"/>
      <c r="AN96" s="12"/>
      <c r="AO96" s="12"/>
      <c r="AP96" s="12"/>
      <c r="AQ96" s="12"/>
      <c r="AR96" s="12"/>
      <c r="AS96" s="12"/>
      <c r="AT96" s="12"/>
      <c r="AU96" s="12"/>
      <c r="AV96" s="12"/>
      <c r="AW96" s="12"/>
      <c r="AX96" s="12"/>
      <c r="AY96" s="12"/>
      <c r="AZ96" s="12"/>
      <c r="BA96" s="12"/>
      <c r="BB96" s="12"/>
      <c r="BC96" s="12"/>
      <c r="BD96" s="12"/>
      <c r="BE96" s="12"/>
      <c r="BF96" s="12"/>
      <c r="BG96" s="12"/>
      <c r="BH96" s="12"/>
      <c r="BI96" s="12"/>
      <c r="BJ96" s="12"/>
      <c r="BK96" s="12"/>
      <c r="BL96" s="12"/>
      <c r="BM96" s="12"/>
      <c r="BN96" s="12"/>
      <c r="BO96" s="12"/>
      <c r="BP96" s="12"/>
      <c r="BQ96" s="12"/>
      <c r="BR96" s="12"/>
      <c r="BS96" s="12"/>
      <c r="BT96" s="12"/>
      <c r="BU96" s="12"/>
      <c r="BV96" s="12"/>
      <c r="BW96" s="12"/>
      <c r="BX96" s="12"/>
      <c r="BY96" s="12"/>
      <c r="BZ96" s="12"/>
      <c r="CA96" s="12"/>
    </row>
    <row r="97" spans="2:79" s="2" customFormat="1" hidden="1">
      <c r="B97" s="3"/>
      <c r="D97" s="3"/>
      <c r="E97" s="5"/>
      <c r="F97" s="5"/>
      <c r="H97" s="3"/>
      <c r="J97" s="4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12"/>
      <c r="AF97" s="12"/>
      <c r="AG97" s="12"/>
      <c r="AH97" s="12"/>
      <c r="AI97" s="12"/>
      <c r="AJ97" s="12"/>
      <c r="AK97" s="12"/>
      <c r="AL97" s="12"/>
      <c r="AM97" s="12"/>
      <c r="AN97" s="12"/>
      <c r="AO97" s="12"/>
      <c r="AP97" s="12"/>
      <c r="AQ97" s="12"/>
      <c r="AR97" s="12"/>
      <c r="AS97" s="12"/>
      <c r="AT97" s="12"/>
      <c r="AU97" s="12"/>
      <c r="AV97" s="12"/>
      <c r="AW97" s="12"/>
      <c r="AX97" s="12"/>
      <c r="AY97" s="12"/>
      <c r="AZ97" s="12"/>
      <c r="BA97" s="12"/>
      <c r="BB97" s="12"/>
      <c r="BC97" s="12"/>
      <c r="BD97" s="12"/>
      <c r="BE97" s="12"/>
      <c r="BF97" s="12"/>
      <c r="BG97" s="12"/>
      <c r="BH97" s="12"/>
      <c r="BI97" s="12"/>
      <c r="BJ97" s="12"/>
      <c r="BK97" s="12"/>
      <c r="BL97" s="12"/>
      <c r="BM97" s="12"/>
      <c r="BN97" s="12"/>
      <c r="BO97" s="12"/>
      <c r="BP97" s="12"/>
      <c r="BQ97" s="12"/>
      <c r="BR97" s="12"/>
      <c r="BS97" s="12"/>
      <c r="BT97" s="12"/>
      <c r="BU97" s="12"/>
      <c r="BV97" s="12"/>
      <c r="BW97" s="12"/>
      <c r="BX97" s="12"/>
      <c r="BY97" s="12"/>
      <c r="BZ97" s="12"/>
      <c r="CA97" s="12"/>
    </row>
    <row r="98" spans="2:79" s="2" customFormat="1" hidden="1">
      <c r="B98" s="3"/>
      <c r="D98" s="3"/>
      <c r="E98" s="5"/>
      <c r="F98" s="5"/>
      <c r="H98" s="3"/>
      <c r="J98" s="4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12"/>
      <c r="AF98" s="12"/>
      <c r="AG98" s="12"/>
      <c r="AH98" s="12"/>
      <c r="AI98" s="12"/>
      <c r="AJ98" s="12"/>
      <c r="AK98" s="12"/>
      <c r="AL98" s="12"/>
      <c r="AM98" s="12"/>
      <c r="AN98" s="12"/>
      <c r="AO98" s="12"/>
      <c r="AP98" s="12"/>
      <c r="AQ98" s="12"/>
      <c r="AR98" s="12"/>
      <c r="AS98" s="12"/>
      <c r="AT98" s="12"/>
      <c r="AU98" s="12"/>
      <c r="AV98" s="12"/>
      <c r="AW98" s="12"/>
      <c r="AX98" s="12"/>
      <c r="AY98" s="12"/>
      <c r="AZ98" s="12"/>
      <c r="BA98" s="12"/>
      <c r="BB98" s="12"/>
      <c r="BC98" s="12"/>
      <c r="BD98" s="12"/>
      <c r="BE98" s="12"/>
      <c r="BF98" s="12"/>
      <c r="BG98" s="12"/>
      <c r="BH98" s="12"/>
      <c r="BI98" s="12"/>
      <c r="BJ98" s="12"/>
      <c r="BK98" s="12"/>
      <c r="BL98" s="12"/>
      <c r="BM98" s="12"/>
      <c r="BN98" s="12"/>
      <c r="BO98" s="12"/>
      <c r="BP98" s="12"/>
      <c r="BQ98" s="12"/>
      <c r="BR98" s="12"/>
      <c r="BS98" s="12"/>
      <c r="BT98" s="12"/>
      <c r="BU98" s="12"/>
      <c r="BV98" s="12"/>
      <c r="BW98" s="12"/>
      <c r="BX98" s="12"/>
      <c r="BY98" s="12"/>
      <c r="BZ98" s="12"/>
      <c r="CA98" s="12"/>
    </row>
    <row r="99" spans="2:79" s="2" customFormat="1" hidden="1">
      <c r="B99" s="3"/>
      <c r="D99" s="3"/>
      <c r="E99" s="5"/>
      <c r="F99" s="5"/>
      <c r="H99" s="3"/>
      <c r="J99" s="4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12"/>
      <c r="AF99" s="12"/>
      <c r="AG99" s="12"/>
      <c r="AH99" s="12"/>
      <c r="AI99" s="12"/>
      <c r="AJ99" s="12"/>
      <c r="AK99" s="12"/>
      <c r="AL99" s="12"/>
      <c r="AM99" s="12"/>
      <c r="AN99" s="12"/>
      <c r="AO99" s="12"/>
      <c r="AP99" s="12"/>
      <c r="AQ99" s="12"/>
      <c r="AR99" s="12"/>
      <c r="AS99" s="12"/>
      <c r="AT99" s="12"/>
      <c r="AU99" s="12"/>
      <c r="AV99" s="12"/>
      <c r="AW99" s="12"/>
      <c r="AX99" s="12"/>
      <c r="AY99" s="12"/>
      <c r="AZ99" s="12"/>
      <c r="BA99" s="12"/>
      <c r="BB99" s="12"/>
      <c r="BC99" s="12"/>
      <c r="BD99" s="12"/>
      <c r="BE99" s="12"/>
      <c r="BF99" s="12"/>
      <c r="BG99" s="12"/>
      <c r="BH99" s="12"/>
      <c r="BI99" s="12"/>
      <c r="BJ99" s="12"/>
      <c r="BK99" s="12"/>
      <c r="BL99" s="12"/>
      <c r="BM99" s="12"/>
      <c r="BN99" s="12"/>
      <c r="BO99" s="12"/>
      <c r="BP99" s="12"/>
      <c r="BQ99" s="12"/>
      <c r="BR99" s="12"/>
      <c r="BS99" s="12"/>
      <c r="BT99" s="12"/>
      <c r="BU99" s="12"/>
      <c r="BV99" s="12"/>
      <c r="BW99" s="12"/>
      <c r="BX99" s="12"/>
      <c r="BY99" s="12"/>
      <c r="BZ99" s="12"/>
      <c r="CA99" s="12"/>
    </row>
    <row r="100" spans="2:79" s="2" customFormat="1" hidden="1">
      <c r="B100" s="3"/>
      <c r="D100" s="3"/>
      <c r="E100" s="5"/>
      <c r="F100" s="5"/>
      <c r="H100" s="3"/>
      <c r="J100" s="4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12"/>
      <c r="AF100" s="12"/>
      <c r="AG100" s="12"/>
      <c r="AH100" s="12"/>
      <c r="AI100" s="12"/>
      <c r="AJ100" s="12"/>
      <c r="AK100" s="12"/>
      <c r="AL100" s="12"/>
      <c r="AM100" s="12"/>
      <c r="AN100" s="12"/>
      <c r="AO100" s="12"/>
      <c r="AP100" s="12"/>
      <c r="AQ100" s="12"/>
      <c r="AR100" s="12"/>
      <c r="AS100" s="12"/>
      <c r="AT100" s="12"/>
      <c r="AU100" s="12"/>
      <c r="AV100" s="12"/>
      <c r="AW100" s="12"/>
      <c r="AX100" s="12"/>
      <c r="AY100" s="12"/>
      <c r="AZ100" s="12"/>
      <c r="BA100" s="12"/>
      <c r="BB100" s="12"/>
      <c r="BC100" s="12"/>
      <c r="BD100" s="12"/>
      <c r="BE100" s="12"/>
      <c r="BF100" s="12"/>
      <c r="BG100" s="12"/>
      <c r="BH100" s="12"/>
      <c r="BI100" s="12"/>
      <c r="BJ100" s="12"/>
      <c r="BK100" s="12"/>
      <c r="BL100" s="12"/>
      <c r="BM100" s="12"/>
      <c r="BN100" s="12"/>
      <c r="BO100" s="12"/>
      <c r="BP100" s="12"/>
      <c r="BQ100" s="12"/>
      <c r="BR100" s="12"/>
      <c r="BS100" s="12"/>
      <c r="BT100" s="12"/>
      <c r="BU100" s="12"/>
      <c r="BV100" s="12"/>
      <c r="BW100" s="12"/>
      <c r="BX100" s="12"/>
      <c r="BY100" s="12"/>
      <c r="BZ100" s="12"/>
      <c r="CA100" s="12"/>
    </row>
    <row r="101" spans="2:79" s="2" customFormat="1" hidden="1">
      <c r="B101" s="3"/>
      <c r="D101" s="3"/>
      <c r="E101" s="5"/>
      <c r="F101" s="5"/>
      <c r="H101" s="3"/>
      <c r="J101" s="4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12"/>
      <c r="AF101" s="12"/>
      <c r="AG101" s="12"/>
      <c r="AH101" s="12"/>
      <c r="AI101" s="12"/>
      <c r="AJ101" s="12"/>
      <c r="AK101" s="12"/>
      <c r="AL101" s="12"/>
      <c r="AM101" s="12"/>
      <c r="AN101" s="12"/>
      <c r="AO101" s="12"/>
      <c r="AP101" s="12"/>
      <c r="AQ101" s="12"/>
      <c r="AR101" s="12"/>
      <c r="AS101" s="12"/>
      <c r="AT101" s="12"/>
      <c r="AU101" s="12"/>
      <c r="AV101" s="12"/>
      <c r="AW101" s="12"/>
      <c r="AX101" s="12"/>
      <c r="AY101" s="12"/>
      <c r="AZ101" s="12"/>
      <c r="BA101" s="12"/>
      <c r="BB101" s="12"/>
      <c r="BC101" s="12"/>
      <c r="BD101" s="12"/>
      <c r="BE101" s="12"/>
      <c r="BF101" s="12"/>
      <c r="BG101" s="12"/>
      <c r="BH101" s="12"/>
      <c r="BI101" s="12"/>
      <c r="BJ101" s="12"/>
      <c r="BK101" s="12"/>
      <c r="BL101" s="12"/>
      <c r="BM101" s="12"/>
      <c r="BN101" s="12"/>
      <c r="BO101" s="12"/>
      <c r="BP101" s="12"/>
      <c r="BQ101" s="12"/>
      <c r="BR101" s="12"/>
      <c r="BS101" s="12"/>
      <c r="BT101" s="12"/>
      <c r="BU101" s="12"/>
      <c r="BV101" s="12"/>
      <c r="BW101" s="12"/>
      <c r="BX101" s="12"/>
      <c r="BY101" s="12"/>
      <c r="BZ101" s="12"/>
      <c r="CA101" s="12"/>
    </row>
    <row r="102" spans="2:79" s="2" customFormat="1" hidden="1"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12"/>
      <c r="AF102" s="12"/>
      <c r="AG102" s="12"/>
      <c r="AH102" s="12"/>
      <c r="AI102" s="12"/>
      <c r="AJ102" s="12"/>
      <c r="AK102" s="12"/>
      <c r="AL102" s="12"/>
      <c r="AM102" s="12"/>
      <c r="AN102" s="12"/>
      <c r="AO102" s="12"/>
      <c r="AP102" s="12"/>
      <c r="AQ102" s="12"/>
      <c r="AR102" s="12"/>
      <c r="AS102" s="12"/>
      <c r="AT102" s="12"/>
      <c r="AU102" s="12"/>
      <c r="AV102" s="12"/>
      <c r="AW102" s="12"/>
      <c r="AX102" s="12"/>
      <c r="AY102" s="12"/>
      <c r="AZ102" s="12"/>
      <c r="BA102" s="12"/>
      <c r="BB102" s="12"/>
      <c r="BC102" s="12"/>
      <c r="BD102" s="12"/>
      <c r="BE102" s="12"/>
      <c r="BF102" s="12"/>
      <c r="BG102" s="12"/>
      <c r="BH102" s="12"/>
      <c r="BI102" s="12"/>
      <c r="BJ102" s="12"/>
      <c r="BK102" s="12"/>
      <c r="BL102" s="12"/>
      <c r="BM102" s="12"/>
      <c r="BN102" s="12"/>
      <c r="BO102" s="12"/>
      <c r="BP102" s="12"/>
      <c r="BQ102" s="12"/>
      <c r="BR102" s="12"/>
      <c r="BS102" s="12"/>
      <c r="BT102" s="12"/>
      <c r="BU102" s="12"/>
      <c r="BV102" s="12"/>
      <c r="BW102" s="12"/>
      <c r="BX102" s="12"/>
      <c r="BY102" s="12"/>
      <c r="BZ102" s="12"/>
      <c r="CA102" s="12"/>
    </row>
    <row r="103" spans="2:79" s="2" customFormat="1" hidden="1"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12"/>
      <c r="AF103" s="12"/>
      <c r="AG103" s="12"/>
      <c r="AH103" s="12"/>
      <c r="AI103" s="12"/>
      <c r="AJ103" s="12"/>
      <c r="AK103" s="12"/>
      <c r="AL103" s="12"/>
      <c r="AM103" s="12"/>
      <c r="AN103" s="12"/>
      <c r="AO103" s="12"/>
      <c r="AP103" s="12"/>
      <c r="AQ103" s="12"/>
      <c r="AR103" s="12"/>
      <c r="AS103" s="12"/>
      <c r="AT103" s="12"/>
      <c r="AU103" s="12"/>
      <c r="AV103" s="12"/>
      <c r="AW103" s="12"/>
      <c r="AX103" s="12"/>
      <c r="AY103" s="12"/>
      <c r="AZ103" s="12"/>
      <c r="BA103" s="12"/>
      <c r="BB103" s="12"/>
      <c r="BC103" s="12"/>
      <c r="BD103" s="12"/>
      <c r="BE103" s="12"/>
      <c r="BF103" s="12"/>
      <c r="BG103" s="12"/>
      <c r="BH103" s="12"/>
      <c r="BI103" s="12"/>
      <c r="BJ103" s="12"/>
      <c r="BK103" s="12"/>
      <c r="BL103" s="12"/>
      <c r="BM103" s="12"/>
      <c r="BN103" s="12"/>
      <c r="BO103" s="12"/>
      <c r="BP103" s="12"/>
      <c r="BQ103" s="12"/>
      <c r="BR103" s="12"/>
      <c r="BS103" s="12"/>
      <c r="BT103" s="12"/>
      <c r="BU103" s="12"/>
      <c r="BV103" s="12"/>
      <c r="BW103" s="12"/>
      <c r="BX103" s="12"/>
      <c r="BY103" s="12"/>
      <c r="BZ103" s="12"/>
      <c r="CA103" s="12"/>
    </row>
    <row r="104" spans="2:79" s="2" customFormat="1" hidden="1"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12"/>
      <c r="AF104" s="12"/>
      <c r="AG104" s="12"/>
      <c r="AH104" s="12"/>
      <c r="AI104" s="12"/>
      <c r="AJ104" s="12"/>
      <c r="AK104" s="12"/>
      <c r="AL104" s="12"/>
      <c r="AM104" s="12"/>
      <c r="AN104" s="12"/>
      <c r="AO104" s="12"/>
      <c r="AP104" s="12"/>
      <c r="AQ104" s="12"/>
      <c r="AR104" s="12"/>
      <c r="AS104" s="12"/>
      <c r="AT104" s="12"/>
      <c r="AU104" s="12"/>
      <c r="AV104" s="12"/>
      <c r="AW104" s="12"/>
      <c r="AX104" s="12"/>
      <c r="AY104" s="12"/>
      <c r="AZ104" s="12"/>
      <c r="BA104" s="12"/>
      <c r="BB104" s="12"/>
      <c r="BC104" s="12"/>
      <c r="BD104" s="12"/>
      <c r="BE104" s="12"/>
      <c r="BF104" s="12"/>
      <c r="BG104" s="12"/>
      <c r="BH104" s="12"/>
      <c r="BI104" s="12"/>
      <c r="BJ104" s="12"/>
      <c r="BK104" s="12"/>
      <c r="BL104" s="12"/>
      <c r="BM104" s="12"/>
      <c r="BN104" s="12"/>
      <c r="BO104" s="12"/>
      <c r="BP104" s="12"/>
      <c r="BQ104" s="12"/>
      <c r="BR104" s="12"/>
      <c r="BS104" s="12"/>
      <c r="BT104" s="12"/>
      <c r="BU104" s="12"/>
      <c r="BV104" s="12"/>
      <c r="BW104" s="12"/>
      <c r="BX104" s="12"/>
      <c r="BY104" s="12"/>
      <c r="BZ104" s="12"/>
      <c r="CA104" s="12"/>
    </row>
    <row r="105" spans="2:79" s="2" customFormat="1" hidden="1"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12"/>
      <c r="AF105" s="12"/>
      <c r="AG105" s="12"/>
      <c r="AH105" s="12"/>
      <c r="AI105" s="12"/>
      <c r="AJ105" s="12"/>
      <c r="AK105" s="12"/>
      <c r="AL105" s="12"/>
      <c r="AM105" s="12"/>
      <c r="AN105" s="12"/>
      <c r="AO105" s="12"/>
      <c r="AP105" s="12"/>
      <c r="AQ105" s="12"/>
      <c r="AR105" s="12"/>
      <c r="AS105" s="12"/>
      <c r="AT105" s="12"/>
      <c r="AU105" s="12"/>
      <c r="AV105" s="12"/>
      <c r="AW105" s="12"/>
      <c r="AX105" s="12"/>
      <c r="AY105" s="12"/>
      <c r="AZ105" s="12"/>
      <c r="BA105" s="12"/>
      <c r="BB105" s="12"/>
      <c r="BC105" s="12"/>
      <c r="BD105" s="12"/>
      <c r="BE105" s="12"/>
      <c r="BF105" s="12"/>
      <c r="BG105" s="12"/>
      <c r="BH105" s="12"/>
      <c r="BI105" s="12"/>
      <c r="BJ105" s="12"/>
      <c r="BK105" s="12"/>
      <c r="BL105" s="12"/>
      <c r="BM105" s="12"/>
      <c r="BN105" s="12"/>
      <c r="BO105" s="12"/>
      <c r="BP105" s="12"/>
      <c r="BQ105" s="12"/>
      <c r="BR105" s="12"/>
      <c r="BS105" s="12"/>
      <c r="BT105" s="12"/>
      <c r="BU105" s="12"/>
      <c r="BV105" s="12"/>
      <c r="BW105" s="12"/>
      <c r="BX105" s="12"/>
      <c r="BY105" s="12"/>
      <c r="BZ105" s="12"/>
      <c r="CA105" s="12"/>
    </row>
    <row r="106" spans="2:79" s="2" customFormat="1" hidden="1">
      <c r="Q106" s="261"/>
      <c r="R106" s="261"/>
      <c r="S106" s="261" t="s">
        <v>216</v>
      </c>
      <c r="T106" s="261" t="s">
        <v>217</v>
      </c>
      <c r="U106" s="261" t="s">
        <v>218</v>
      </c>
      <c r="V106" s="261"/>
      <c r="W106" s="261" t="s">
        <v>219</v>
      </c>
      <c r="X106" s="261" t="s">
        <v>220</v>
      </c>
      <c r="Y106" s="261" t="s">
        <v>221</v>
      </c>
      <c r="Z106" s="262" t="s">
        <v>222</v>
      </c>
      <c r="AA106" s="262" t="s">
        <v>223</v>
      </c>
      <c r="AB106" s="262" t="s">
        <v>224</v>
      </c>
      <c r="AC106" s="262" t="s">
        <v>225</v>
      </c>
      <c r="AD106" s="3"/>
      <c r="AE106" s="12"/>
      <c r="AF106" s="12"/>
      <c r="AG106" s="12"/>
      <c r="AH106" s="12"/>
      <c r="AI106" s="12"/>
      <c r="AJ106" s="12"/>
      <c r="AK106" s="12"/>
      <c r="AL106" s="12"/>
      <c r="AM106" s="12"/>
      <c r="AN106" s="12"/>
      <c r="AO106" s="12"/>
      <c r="AP106" s="12"/>
      <c r="AQ106" s="12"/>
      <c r="AR106" s="12"/>
      <c r="AS106" s="12"/>
      <c r="AT106" s="12"/>
      <c r="AU106" s="12"/>
      <c r="AV106" s="12"/>
      <c r="AW106" s="12"/>
      <c r="AX106" s="12"/>
      <c r="AY106" s="12"/>
      <c r="AZ106" s="12"/>
      <c r="BA106" s="12"/>
      <c r="BB106" s="12"/>
      <c r="BC106" s="12"/>
      <c r="BD106" s="12"/>
      <c r="BE106" s="12"/>
      <c r="BF106" s="12"/>
      <c r="BG106" s="12"/>
      <c r="BH106" s="12"/>
      <c r="BI106" s="12"/>
      <c r="BJ106" s="12"/>
      <c r="BK106" s="12"/>
      <c r="BL106" s="12"/>
      <c r="BM106" s="12"/>
      <c r="BN106" s="12"/>
      <c r="BO106" s="12"/>
      <c r="BP106" s="12"/>
      <c r="BQ106" s="12"/>
      <c r="BR106" s="12"/>
      <c r="BS106" s="12"/>
      <c r="BT106" s="12"/>
      <c r="BU106" s="12"/>
      <c r="BV106" s="12"/>
      <c r="BW106" s="12"/>
      <c r="BX106" s="12"/>
      <c r="BY106" s="12"/>
      <c r="BZ106" s="12"/>
      <c r="CA106" s="12"/>
    </row>
    <row r="107" spans="2:79" s="2" customFormat="1" hidden="1">
      <c r="Q107" s="261">
        <v>12</v>
      </c>
      <c r="R107" s="263">
        <v>0.88800000000000001</v>
      </c>
      <c r="S107" s="261">
        <f t="shared" ref="S107:S118" si="14">IF($D$22=$Q107,$R107,0)</f>
        <v>0</v>
      </c>
      <c r="T107" s="261">
        <f t="shared" ref="T107:T118" si="15">IF($D$23=$Q107,$R107,0)</f>
        <v>0</v>
      </c>
      <c r="U107" s="261">
        <f t="shared" ref="U107:U118" si="16">IF($D$24=$Q107,$R107,0)</f>
        <v>0</v>
      </c>
      <c r="V107" s="261"/>
      <c r="W107" s="261">
        <f t="shared" ref="W107:W118" si="17">IF($D$25=$Q107,$R107,0)</f>
        <v>0</v>
      </c>
      <c r="X107" s="261">
        <f t="shared" ref="X107:X118" si="18">IF($D$26=$Q107,$R107,0)</f>
        <v>0</v>
      </c>
      <c r="Y107" s="261">
        <f t="shared" ref="Y107:Y118" si="19">IF($D$27=$Q107,$R107,0)</f>
        <v>0</v>
      </c>
      <c r="Z107" s="262">
        <f t="shared" ref="Z107:Z118" si="20">IF($D$28=$Q107,$R107,0)</f>
        <v>0</v>
      </c>
      <c r="AA107" s="262">
        <f t="shared" ref="AA107:AA118" si="21">IF($D$29=$Q107,$R107,0)</f>
        <v>0</v>
      </c>
      <c r="AB107" s="262">
        <f t="shared" ref="AB107:AB118" si="22">IF($D$30=$Q107,$R107,0)</f>
        <v>0</v>
      </c>
      <c r="AC107" s="262">
        <f t="shared" ref="AC107:AC118" si="23">IF($D$31=$Q107,$R107,0)</f>
        <v>0</v>
      </c>
      <c r="AD107" s="3"/>
      <c r="AE107" s="12"/>
      <c r="AF107" s="12"/>
      <c r="AG107" s="12"/>
      <c r="AH107" s="12"/>
      <c r="AI107" s="12"/>
      <c r="AJ107" s="12"/>
      <c r="AK107" s="12"/>
      <c r="AL107" s="12"/>
      <c r="AM107" s="12"/>
      <c r="AN107" s="12"/>
      <c r="AO107" s="12"/>
      <c r="AP107" s="12"/>
      <c r="AQ107" s="12"/>
      <c r="AR107" s="12"/>
      <c r="AS107" s="12"/>
      <c r="AT107" s="12"/>
      <c r="AU107" s="12"/>
      <c r="AV107" s="12"/>
      <c r="AW107" s="12"/>
      <c r="AX107" s="12"/>
      <c r="AY107" s="12"/>
      <c r="AZ107" s="12"/>
      <c r="BA107" s="12"/>
      <c r="BB107" s="12"/>
      <c r="BC107" s="12"/>
      <c r="BD107" s="12"/>
      <c r="BE107" s="12"/>
      <c r="BF107" s="12"/>
      <c r="BG107" s="12"/>
      <c r="BH107" s="12"/>
      <c r="BI107" s="12"/>
      <c r="BJ107" s="12"/>
      <c r="BK107" s="12"/>
      <c r="BL107" s="12"/>
      <c r="BM107" s="12"/>
      <c r="BN107" s="12"/>
      <c r="BO107" s="12"/>
      <c r="BP107" s="12"/>
      <c r="BQ107" s="12"/>
      <c r="BR107" s="12"/>
      <c r="BS107" s="12"/>
      <c r="BT107" s="12"/>
      <c r="BU107" s="12"/>
      <c r="BV107" s="12"/>
      <c r="BW107" s="12"/>
      <c r="BX107" s="12"/>
      <c r="BY107" s="12"/>
      <c r="BZ107" s="12"/>
      <c r="CA107" s="12"/>
    </row>
    <row r="108" spans="2:79" s="2" customFormat="1" hidden="1">
      <c r="Q108" s="261">
        <v>14</v>
      </c>
      <c r="R108" s="263">
        <v>1.21</v>
      </c>
      <c r="S108" s="261">
        <f t="shared" si="14"/>
        <v>0</v>
      </c>
      <c r="T108" s="261">
        <f t="shared" si="15"/>
        <v>0</v>
      </c>
      <c r="U108" s="261">
        <f t="shared" si="16"/>
        <v>0</v>
      </c>
      <c r="V108" s="261"/>
      <c r="W108" s="261">
        <f t="shared" si="17"/>
        <v>0</v>
      </c>
      <c r="X108" s="261">
        <f t="shared" si="18"/>
        <v>0</v>
      </c>
      <c r="Y108" s="261">
        <f t="shared" si="19"/>
        <v>0</v>
      </c>
      <c r="Z108" s="262">
        <f t="shared" si="20"/>
        <v>0</v>
      </c>
      <c r="AA108" s="262">
        <f t="shared" si="21"/>
        <v>0</v>
      </c>
      <c r="AB108" s="262">
        <f t="shared" si="22"/>
        <v>0</v>
      </c>
      <c r="AC108" s="262">
        <f t="shared" si="23"/>
        <v>0</v>
      </c>
      <c r="AD108" s="3"/>
      <c r="AE108" s="12"/>
      <c r="AF108" s="12"/>
      <c r="AG108" s="12"/>
      <c r="AH108" s="12"/>
      <c r="AI108" s="12"/>
      <c r="AJ108" s="12"/>
      <c r="AK108" s="12"/>
      <c r="AL108" s="12"/>
      <c r="AM108" s="12"/>
      <c r="AN108" s="12"/>
      <c r="AO108" s="12"/>
      <c r="AP108" s="12"/>
      <c r="AQ108" s="12"/>
      <c r="AR108" s="12"/>
      <c r="AS108" s="12"/>
      <c r="AT108" s="12"/>
      <c r="AU108" s="12"/>
      <c r="AV108" s="12"/>
      <c r="AW108" s="12"/>
      <c r="AX108" s="12"/>
      <c r="AY108" s="12"/>
      <c r="AZ108" s="12"/>
      <c r="BA108" s="12"/>
      <c r="BB108" s="12"/>
      <c r="BC108" s="12"/>
      <c r="BD108" s="12"/>
      <c r="BE108" s="12"/>
      <c r="BF108" s="12"/>
      <c r="BG108" s="12"/>
      <c r="BH108" s="12"/>
      <c r="BI108" s="12"/>
      <c r="BJ108" s="12"/>
      <c r="BK108" s="12"/>
      <c r="BL108" s="12"/>
      <c r="BM108" s="12"/>
      <c r="BN108" s="12"/>
      <c r="BO108" s="12"/>
      <c r="BP108" s="12"/>
      <c r="BQ108" s="12"/>
      <c r="BR108" s="12"/>
      <c r="BS108" s="12"/>
      <c r="BT108" s="12"/>
      <c r="BU108" s="12"/>
      <c r="BV108" s="12"/>
      <c r="BW108" s="12"/>
      <c r="BX108" s="12"/>
      <c r="BY108" s="12"/>
      <c r="BZ108" s="12"/>
      <c r="CA108" s="12"/>
    </row>
    <row r="109" spans="2:79" s="2" customFormat="1" hidden="1">
      <c r="Q109" s="261">
        <v>16</v>
      </c>
      <c r="R109" s="263">
        <v>1.58</v>
      </c>
      <c r="S109" s="261">
        <f t="shared" si="14"/>
        <v>0</v>
      </c>
      <c r="T109" s="261">
        <f t="shared" si="15"/>
        <v>0</v>
      </c>
      <c r="U109" s="261">
        <f t="shared" si="16"/>
        <v>0</v>
      </c>
      <c r="V109" s="261"/>
      <c r="W109" s="261">
        <f t="shared" si="17"/>
        <v>0</v>
      </c>
      <c r="X109" s="261">
        <f t="shared" si="18"/>
        <v>0</v>
      </c>
      <c r="Y109" s="261">
        <f t="shared" si="19"/>
        <v>0</v>
      </c>
      <c r="Z109" s="262">
        <f t="shared" si="20"/>
        <v>0</v>
      </c>
      <c r="AA109" s="262">
        <f t="shared" si="21"/>
        <v>0</v>
      </c>
      <c r="AB109" s="262">
        <f t="shared" si="22"/>
        <v>0</v>
      </c>
      <c r="AC109" s="262">
        <f t="shared" si="23"/>
        <v>0</v>
      </c>
      <c r="AD109" s="3"/>
      <c r="AE109" s="12"/>
      <c r="AF109" s="12"/>
      <c r="AG109" s="12"/>
      <c r="AH109" s="12"/>
      <c r="AI109" s="12"/>
      <c r="AJ109" s="12"/>
      <c r="AK109" s="12"/>
      <c r="AL109" s="12"/>
      <c r="AM109" s="12"/>
      <c r="AN109" s="12"/>
      <c r="AO109" s="12"/>
      <c r="AP109" s="12"/>
      <c r="AQ109" s="12"/>
      <c r="AR109" s="12"/>
      <c r="AS109" s="12"/>
      <c r="AT109" s="12"/>
      <c r="AU109" s="12"/>
      <c r="AV109" s="12"/>
      <c r="AW109" s="12"/>
      <c r="AX109" s="12"/>
      <c r="AY109" s="12"/>
      <c r="AZ109" s="12"/>
      <c r="BA109" s="12"/>
      <c r="BB109" s="12"/>
      <c r="BC109" s="12"/>
      <c r="BD109" s="12"/>
      <c r="BE109" s="12"/>
      <c r="BF109" s="12"/>
      <c r="BG109" s="12"/>
      <c r="BH109" s="12"/>
      <c r="BI109" s="12"/>
      <c r="BJ109" s="12"/>
      <c r="BK109" s="12"/>
      <c r="BL109" s="12"/>
      <c r="BM109" s="12"/>
      <c r="BN109" s="12"/>
      <c r="BO109" s="12"/>
      <c r="BP109" s="12"/>
      <c r="BQ109" s="12"/>
      <c r="BR109" s="12"/>
      <c r="BS109" s="12"/>
      <c r="BT109" s="12"/>
      <c r="BU109" s="12"/>
      <c r="BV109" s="12"/>
      <c r="BW109" s="12"/>
      <c r="BX109" s="12"/>
      <c r="BY109" s="12"/>
      <c r="BZ109" s="12"/>
      <c r="CA109" s="12"/>
    </row>
    <row r="110" spans="2:79" s="2" customFormat="1" hidden="1">
      <c r="Q110" s="261">
        <v>18</v>
      </c>
      <c r="R110" s="263">
        <v>2</v>
      </c>
      <c r="S110" s="261">
        <f t="shared" si="14"/>
        <v>0</v>
      </c>
      <c r="T110" s="261">
        <f t="shared" si="15"/>
        <v>0</v>
      </c>
      <c r="U110" s="261">
        <f t="shared" si="16"/>
        <v>0</v>
      </c>
      <c r="V110" s="261"/>
      <c r="W110" s="261">
        <f t="shared" si="17"/>
        <v>0</v>
      </c>
      <c r="X110" s="261">
        <f t="shared" si="18"/>
        <v>0</v>
      </c>
      <c r="Y110" s="261">
        <f t="shared" si="19"/>
        <v>0</v>
      </c>
      <c r="Z110" s="262">
        <f t="shared" si="20"/>
        <v>0</v>
      </c>
      <c r="AA110" s="262">
        <f t="shared" si="21"/>
        <v>0</v>
      </c>
      <c r="AB110" s="262">
        <f t="shared" si="22"/>
        <v>0</v>
      </c>
      <c r="AC110" s="262">
        <f t="shared" si="23"/>
        <v>0</v>
      </c>
      <c r="AD110" s="3"/>
      <c r="AE110" s="12"/>
      <c r="AF110" s="12"/>
      <c r="AG110" s="12"/>
      <c r="AH110" s="12"/>
      <c r="AI110" s="12"/>
      <c r="AJ110" s="12"/>
      <c r="AK110" s="12"/>
      <c r="AL110" s="12"/>
      <c r="AM110" s="12"/>
      <c r="AN110" s="12"/>
      <c r="AO110" s="12"/>
      <c r="AP110" s="12"/>
      <c r="AQ110" s="12"/>
      <c r="AR110" s="12"/>
      <c r="AS110" s="12"/>
      <c r="AT110" s="12"/>
      <c r="AU110" s="12"/>
      <c r="AV110" s="12"/>
      <c r="AW110" s="12"/>
      <c r="AX110" s="12"/>
      <c r="AY110" s="12"/>
      <c r="AZ110" s="12"/>
      <c r="BA110" s="12"/>
      <c r="BB110" s="12"/>
      <c r="BC110" s="12"/>
      <c r="BD110" s="12"/>
      <c r="BE110" s="12"/>
      <c r="BF110" s="12"/>
      <c r="BG110" s="12"/>
      <c r="BH110" s="12"/>
      <c r="BI110" s="12"/>
      <c r="BJ110" s="12"/>
      <c r="BK110" s="12"/>
      <c r="BL110" s="12"/>
      <c r="BM110" s="12"/>
      <c r="BN110" s="12"/>
      <c r="BO110" s="12"/>
      <c r="BP110" s="12"/>
      <c r="BQ110" s="12"/>
      <c r="BR110" s="12"/>
      <c r="BS110" s="12"/>
      <c r="BT110" s="12"/>
      <c r="BU110" s="12"/>
      <c r="BV110" s="12"/>
      <c r="BW110" s="12"/>
      <c r="BX110" s="12"/>
      <c r="BY110" s="12"/>
      <c r="BZ110" s="12"/>
      <c r="CA110" s="12"/>
    </row>
    <row r="111" spans="2:79" s="2" customFormat="1" hidden="1">
      <c r="Q111" s="261">
        <v>20</v>
      </c>
      <c r="R111" s="263">
        <v>2.4700000000000002</v>
      </c>
      <c r="S111" s="261">
        <f t="shared" si="14"/>
        <v>0</v>
      </c>
      <c r="T111" s="261">
        <f t="shared" si="15"/>
        <v>0</v>
      </c>
      <c r="U111" s="261">
        <f t="shared" si="16"/>
        <v>0</v>
      </c>
      <c r="V111" s="261"/>
      <c r="W111" s="261">
        <f t="shared" si="17"/>
        <v>0</v>
      </c>
      <c r="X111" s="261">
        <f t="shared" si="18"/>
        <v>0</v>
      </c>
      <c r="Y111" s="261">
        <f t="shared" si="19"/>
        <v>0</v>
      </c>
      <c r="Z111" s="262">
        <f t="shared" si="20"/>
        <v>0</v>
      </c>
      <c r="AA111" s="262">
        <f t="shared" si="21"/>
        <v>0</v>
      </c>
      <c r="AB111" s="262">
        <f t="shared" si="22"/>
        <v>0</v>
      </c>
      <c r="AC111" s="262">
        <f t="shared" si="23"/>
        <v>0</v>
      </c>
      <c r="AD111" s="3"/>
      <c r="AE111" s="12"/>
      <c r="AF111" s="12"/>
      <c r="AG111" s="12"/>
      <c r="AH111" s="12"/>
      <c r="AI111" s="12"/>
      <c r="AJ111" s="12"/>
      <c r="AK111" s="12"/>
      <c r="AL111" s="12"/>
      <c r="AM111" s="12"/>
      <c r="AN111" s="12"/>
      <c r="AO111" s="12"/>
      <c r="AP111" s="12"/>
      <c r="AQ111" s="12"/>
      <c r="AR111" s="12"/>
      <c r="AS111" s="12"/>
      <c r="AT111" s="12"/>
      <c r="AU111" s="12"/>
      <c r="AV111" s="12"/>
      <c r="AW111" s="12"/>
      <c r="AX111" s="12"/>
      <c r="AY111" s="12"/>
      <c r="AZ111" s="12"/>
      <c r="BA111" s="12"/>
      <c r="BB111" s="12"/>
      <c r="BC111" s="12"/>
      <c r="BD111" s="12"/>
      <c r="BE111" s="12"/>
      <c r="BF111" s="12"/>
      <c r="BG111" s="12"/>
      <c r="BH111" s="12"/>
      <c r="BI111" s="12"/>
      <c r="BJ111" s="12"/>
      <c r="BK111" s="12"/>
      <c r="BL111" s="12"/>
      <c r="BM111" s="12"/>
      <c r="BN111" s="12"/>
      <c r="BO111" s="12"/>
      <c r="BP111" s="12"/>
      <c r="BQ111" s="12"/>
      <c r="BR111" s="12"/>
      <c r="BS111" s="12"/>
      <c r="BT111" s="12"/>
      <c r="BU111" s="12"/>
      <c r="BV111" s="12"/>
      <c r="BW111" s="12"/>
      <c r="BX111" s="12"/>
      <c r="BY111" s="12"/>
      <c r="BZ111" s="12"/>
      <c r="CA111" s="12"/>
    </row>
    <row r="112" spans="2:79" s="2" customFormat="1" hidden="1">
      <c r="Q112" s="261">
        <v>22</v>
      </c>
      <c r="R112" s="263">
        <v>2.98</v>
      </c>
      <c r="S112" s="261">
        <f t="shared" si="14"/>
        <v>0</v>
      </c>
      <c r="T112" s="261">
        <f t="shared" si="15"/>
        <v>0</v>
      </c>
      <c r="U112" s="261">
        <f t="shared" si="16"/>
        <v>0</v>
      </c>
      <c r="V112" s="261"/>
      <c r="W112" s="261">
        <f t="shared" si="17"/>
        <v>0</v>
      </c>
      <c r="X112" s="261">
        <f t="shared" si="18"/>
        <v>0</v>
      </c>
      <c r="Y112" s="261">
        <f t="shared" si="19"/>
        <v>0</v>
      </c>
      <c r="Z112" s="262">
        <f t="shared" si="20"/>
        <v>0</v>
      </c>
      <c r="AA112" s="262">
        <f t="shared" si="21"/>
        <v>0</v>
      </c>
      <c r="AB112" s="262">
        <f t="shared" si="22"/>
        <v>0</v>
      </c>
      <c r="AC112" s="262">
        <f t="shared" si="23"/>
        <v>0</v>
      </c>
      <c r="AD112" s="3"/>
      <c r="AE112" s="12"/>
      <c r="AF112" s="12"/>
      <c r="AG112" s="12"/>
      <c r="AH112" s="12"/>
      <c r="AI112" s="12"/>
      <c r="AJ112" s="12"/>
      <c r="AK112" s="12"/>
      <c r="AL112" s="12"/>
      <c r="AM112" s="12"/>
      <c r="AN112" s="12"/>
      <c r="AO112" s="12"/>
      <c r="AP112" s="12"/>
      <c r="AQ112" s="12"/>
      <c r="AR112" s="12"/>
      <c r="AS112" s="12"/>
      <c r="AT112" s="12"/>
      <c r="AU112" s="12"/>
      <c r="AV112" s="12"/>
      <c r="AW112" s="12"/>
      <c r="AX112" s="12"/>
      <c r="AY112" s="12"/>
      <c r="AZ112" s="12"/>
      <c r="BA112" s="12"/>
      <c r="BB112" s="12"/>
      <c r="BC112" s="12"/>
      <c r="BD112" s="12"/>
      <c r="BE112" s="12"/>
      <c r="BF112" s="12"/>
      <c r="BG112" s="12"/>
      <c r="BH112" s="12"/>
      <c r="BI112" s="12"/>
      <c r="BJ112" s="12"/>
      <c r="BK112" s="12"/>
      <c r="BL112" s="12"/>
      <c r="BM112" s="12"/>
      <c r="BN112" s="12"/>
      <c r="BO112" s="12"/>
      <c r="BP112" s="12"/>
      <c r="BQ112" s="12"/>
      <c r="BR112" s="12"/>
      <c r="BS112" s="12"/>
      <c r="BT112" s="12"/>
      <c r="BU112" s="12"/>
      <c r="BV112" s="12"/>
      <c r="BW112" s="12"/>
      <c r="BX112" s="12"/>
      <c r="BY112" s="12"/>
      <c r="BZ112" s="12"/>
      <c r="CA112" s="12"/>
    </row>
    <row r="113" spans="17:79" s="2" customFormat="1" hidden="1">
      <c r="Q113" s="261">
        <v>25</v>
      </c>
      <c r="R113" s="263">
        <v>3.8530000000000002</v>
      </c>
      <c r="S113" s="261">
        <f t="shared" si="14"/>
        <v>0</v>
      </c>
      <c r="T113" s="261">
        <f t="shared" si="15"/>
        <v>0</v>
      </c>
      <c r="U113" s="261">
        <f t="shared" si="16"/>
        <v>0</v>
      </c>
      <c r="V113" s="261"/>
      <c r="W113" s="261">
        <f t="shared" si="17"/>
        <v>0</v>
      </c>
      <c r="X113" s="261">
        <f t="shared" si="18"/>
        <v>0</v>
      </c>
      <c r="Y113" s="261">
        <f t="shared" si="19"/>
        <v>0</v>
      </c>
      <c r="Z113" s="262">
        <f t="shared" si="20"/>
        <v>0</v>
      </c>
      <c r="AA113" s="262">
        <f t="shared" si="21"/>
        <v>0</v>
      </c>
      <c r="AB113" s="262">
        <f t="shared" si="22"/>
        <v>0</v>
      </c>
      <c r="AC113" s="262">
        <f t="shared" si="23"/>
        <v>0</v>
      </c>
      <c r="AD113" s="3"/>
      <c r="AE113" s="12"/>
      <c r="AF113" s="12"/>
      <c r="AG113" s="12"/>
      <c r="AH113" s="12"/>
      <c r="AI113" s="12"/>
      <c r="AJ113" s="12"/>
      <c r="AK113" s="12"/>
      <c r="AL113" s="12"/>
      <c r="AM113" s="12"/>
      <c r="AN113" s="12"/>
      <c r="AO113" s="12"/>
      <c r="AP113" s="12"/>
      <c r="AQ113" s="12"/>
      <c r="AR113" s="12"/>
      <c r="AS113" s="12"/>
      <c r="AT113" s="12"/>
      <c r="AU113" s="12"/>
      <c r="AV113" s="12"/>
      <c r="AW113" s="12"/>
      <c r="AX113" s="12"/>
      <c r="AY113" s="12"/>
      <c r="AZ113" s="12"/>
      <c r="BA113" s="12"/>
      <c r="BB113" s="12"/>
      <c r="BC113" s="12"/>
      <c r="BD113" s="12"/>
      <c r="BE113" s="12"/>
      <c r="BF113" s="12"/>
      <c r="BG113" s="12"/>
      <c r="BH113" s="12"/>
      <c r="BI113" s="12"/>
      <c r="BJ113" s="12"/>
      <c r="BK113" s="12"/>
      <c r="BL113" s="12"/>
      <c r="BM113" s="12"/>
      <c r="BN113" s="12"/>
      <c r="BO113" s="12"/>
      <c r="BP113" s="12"/>
      <c r="BQ113" s="12"/>
      <c r="BR113" s="12"/>
      <c r="BS113" s="12"/>
      <c r="BT113" s="12"/>
      <c r="BU113" s="12"/>
      <c r="BV113" s="12"/>
      <c r="BW113" s="12"/>
      <c r="BX113" s="12"/>
      <c r="BY113" s="12"/>
      <c r="BZ113" s="12"/>
      <c r="CA113" s="12"/>
    </row>
    <row r="114" spans="17:79" s="2" customFormat="1" hidden="1">
      <c r="Q114" s="261">
        <v>26</v>
      </c>
      <c r="R114" s="263">
        <v>4.17</v>
      </c>
      <c r="S114" s="261">
        <f t="shared" si="14"/>
        <v>0</v>
      </c>
      <c r="T114" s="261">
        <f t="shared" si="15"/>
        <v>0</v>
      </c>
      <c r="U114" s="261">
        <f t="shared" si="16"/>
        <v>0</v>
      </c>
      <c r="V114" s="261"/>
      <c r="W114" s="261">
        <f t="shared" si="17"/>
        <v>0</v>
      </c>
      <c r="X114" s="261">
        <f t="shared" si="18"/>
        <v>0</v>
      </c>
      <c r="Y114" s="261">
        <f t="shared" si="19"/>
        <v>0</v>
      </c>
      <c r="Z114" s="262">
        <f t="shared" si="20"/>
        <v>0</v>
      </c>
      <c r="AA114" s="262">
        <f t="shared" si="21"/>
        <v>0</v>
      </c>
      <c r="AB114" s="262">
        <f t="shared" si="22"/>
        <v>0</v>
      </c>
      <c r="AC114" s="262">
        <f t="shared" si="23"/>
        <v>0</v>
      </c>
      <c r="AD114" s="3"/>
      <c r="AE114" s="12"/>
      <c r="AF114" s="12"/>
      <c r="AG114" s="12"/>
      <c r="AH114" s="12"/>
      <c r="AI114" s="12"/>
      <c r="AJ114" s="12"/>
      <c r="AK114" s="12"/>
      <c r="AL114" s="12"/>
      <c r="AM114" s="12"/>
      <c r="AN114" s="12"/>
      <c r="AO114" s="12"/>
      <c r="AP114" s="12"/>
      <c r="AQ114" s="12"/>
      <c r="AR114" s="12"/>
      <c r="AS114" s="12"/>
      <c r="AT114" s="12"/>
      <c r="AU114" s="12"/>
      <c r="AV114" s="12"/>
      <c r="AW114" s="12"/>
      <c r="AX114" s="12"/>
      <c r="AY114" s="12"/>
      <c r="AZ114" s="12"/>
      <c r="BA114" s="12"/>
      <c r="BB114" s="12"/>
      <c r="BC114" s="12"/>
      <c r="BD114" s="12"/>
      <c r="BE114" s="12"/>
      <c r="BF114" s="12"/>
      <c r="BG114" s="12"/>
      <c r="BH114" s="12"/>
      <c r="BI114" s="12"/>
      <c r="BJ114" s="12"/>
      <c r="BK114" s="12"/>
      <c r="BL114" s="12"/>
      <c r="BM114" s="12"/>
      <c r="BN114" s="12"/>
      <c r="BO114" s="12"/>
      <c r="BP114" s="12"/>
      <c r="BQ114" s="12"/>
      <c r="BR114" s="12"/>
      <c r="BS114" s="12"/>
      <c r="BT114" s="12"/>
      <c r="BU114" s="12"/>
      <c r="BV114" s="12"/>
      <c r="BW114" s="12"/>
      <c r="BX114" s="12"/>
      <c r="BY114" s="12"/>
      <c r="BZ114" s="12"/>
      <c r="CA114" s="12"/>
    </row>
    <row r="115" spans="17:79" s="2" customFormat="1" hidden="1">
      <c r="Q115" s="261">
        <v>30</v>
      </c>
      <c r="R115" s="263">
        <v>5.55</v>
      </c>
      <c r="S115" s="261">
        <f t="shared" si="14"/>
        <v>0</v>
      </c>
      <c r="T115" s="261">
        <f t="shared" si="15"/>
        <v>0</v>
      </c>
      <c r="U115" s="261">
        <f t="shared" si="16"/>
        <v>0</v>
      </c>
      <c r="V115" s="261"/>
      <c r="W115" s="261">
        <f t="shared" si="17"/>
        <v>0</v>
      </c>
      <c r="X115" s="261">
        <f t="shared" si="18"/>
        <v>0</v>
      </c>
      <c r="Y115" s="261">
        <f t="shared" si="19"/>
        <v>0</v>
      </c>
      <c r="Z115" s="262">
        <f t="shared" si="20"/>
        <v>0</v>
      </c>
      <c r="AA115" s="262">
        <f t="shared" si="21"/>
        <v>0</v>
      </c>
      <c r="AB115" s="262">
        <f t="shared" si="22"/>
        <v>0</v>
      </c>
      <c r="AC115" s="262">
        <f t="shared" si="23"/>
        <v>0</v>
      </c>
      <c r="AD115" s="3"/>
      <c r="AE115" s="12"/>
      <c r="AF115" s="12"/>
      <c r="AG115" s="12"/>
      <c r="AH115" s="12"/>
      <c r="AI115" s="12"/>
      <c r="AJ115" s="12"/>
      <c r="AK115" s="12"/>
      <c r="AL115" s="12"/>
      <c r="AM115" s="12"/>
      <c r="AN115" s="12"/>
      <c r="AO115" s="12"/>
      <c r="AP115" s="12"/>
      <c r="AQ115" s="12"/>
      <c r="AR115" s="12"/>
      <c r="AS115" s="12"/>
      <c r="AT115" s="12"/>
      <c r="AU115" s="12"/>
      <c r="AV115" s="12"/>
      <c r="AW115" s="12"/>
      <c r="AX115" s="12"/>
      <c r="AY115" s="12"/>
      <c r="AZ115" s="12"/>
      <c r="BA115" s="12"/>
      <c r="BB115" s="12"/>
      <c r="BC115" s="12"/>
      <c r="BD115" s="12"/>
      <c r="BE115" s="12"/>
      <c r="BF115" s="12"/>
      <c r="BG115" s="12"/>
      <c r="BH115" s="12"/>
      <c r="BI115" s="12"/>
      <c r="BJ115" s="12"/>
      <c r="BK115" s="12"/>
      <c r="BL115" s="12"/>
      <c r="BM115" s="12"/>
      <c r="BN115" s="12"/>
      <c r="BO115" s="12"/>
      <c r="BP115" s="12"/>
      <c r="BQ115" s="12"/>
      <c r="BR115" s="12"/>
      <c r="BS115" s="12"/>
      <c r="BT115" s="12"/>
      <c r="BU115" s="12"/>
      <c r="BV115" s="12"/>
      <c r="BW115" s="12"/>
      <c r="BX115" s="12"/>
      <c r="BY115" s="12"/>
      <c r="BZ115" s="12"/>
      <c r="CA115" s="12"/>
    </row>
    <row r="116" spans="17:79" s="2" customFormat="1" hidden="1">
      <c r="Q116" s="261">
        <v>32</v>
      </c>
      <c r="R116" s="263">
        <v>6.3129999999999997</v>
      </c>
      <c r="S116" s="261">
        <f t="shared" si="14"/>
        <v>0</v>
      </c>
      <c r="T116" s="261">
        <f t="shared" si="15"/>
        <v>0</v>
      </c>
      <c r="U116" s="261">
        <f t="shared" si="16"/>
        <v>0</v>
      </c>
      <c r="V116" s="261"/>
      <c r="W116" s="261">
        <f t="shared" si="17"/>
        <v>0</v>
      </c>
      <c r="X116" s="261">
        <f t="shared" si="18"/>
        <v>0</v>
      </c>
      <c r="Y116" s="261">
        <f t="shared" si="19"/>
        <v>0</v>
      </c>
      <c r="Z116" s="262">
        <f t="shared" si="20"/>
        <v>0</v>
      </c>
      <c r="AA116" s="262">
        <f t="shared" si="21"/>
        <v>0</v>
      </c>
      <c r="AB116" s="262">
        <f t="shared" si="22"/>
        <v>0</v>
      </c>
      <c r="AC116" s="262">
        <f t="shared" si="23"/>
        <v>0</v>
      </c>
      <c r="AD116" s="3"/>
      <c r="AE116" s="12"/>
      <c r="AF116" s="12"/>
      <c r="AG116" s="12"/>
      <c r="AH116" s="12"/>
      <c r="AI116" s="12"/>
      <c r="AJ116" s="12"/>
      <c r="AK116" s="12"/>
      <c r="AL116" s="12"/>
      <c r="AM116" s="12"/>
      <c r="AN116" s="12"/>
      <c r="AO116" s="12"/>
      <c r="AP116" s="12"/>
      <c r="AQ116" s="12"/>
      <c r="AR116" s="12"/>
      <c r="AS116" s="12"/>
      <c r="AT116" s="12"/>
      <c r="AU116" s="12"/>
      <c r="AV116" s="12"/>
      <c r="AW116" s="12"/>
      <c r="AX116" s="12"/>
      <c r="AY116" s="12"/>
      <c r="AZ116" s="12"/>
      <c r="BA116" s="12"/>
      <c r="BB116" s="12"/>
      <c r="BC116" s="12"/>
      <c r="BD116" s="12"/>
      <c r="BE116" s="12"/>
      <c r="BF116" s="12"/>
      <c r="BG116" s="12"/>
      <c r="BH116" s="12"/>
      <c r="BI116" s="12"/>
      <c r="BJ116" s="12"/>
      <c r="BK116" s="12"/>
      <c r="BL116" s="12"/>
      <c r="BM116" s="12"/>
      <c r="BN116" s="12"/>
      <c r="BO116" s="12"/>
      <c r="BP116" s="12"/>
      <c r="BQ116" s="12"/>
      <c r="BR116" s="12"/>
      <c r="BS116" s="12"/>
      <c r="BT116" s="12"/>
      <c r="BU116" s="12"/>
      <c r="BV116" s="12"/>
      <c r="BW116" s="12"/>
      <c r="BX116" s="12"/>
      <c r="BY116" s="12"/>
      <c r="BZ116" s="12"/>
      <c r="CA116" s="12"/>
    </row>
    <row r="117" spans="17:79" s="2" customFormat="1" hidden="1">
      <c r="Q117" s="261">
        <v>34</v>
      </c>
      <c r="R117" s="263">
        <v>7.13</v>
      </c>
      <c r="S117" s="261">
        <f t="shared" si="14"/>
        <v>0</v>
      </c>
      <c r="T117" s="261">
        <f t="shared" si="15"/>
        <v>0</v>
      </c>
      <c r="U117" s="261">
        <f t="shared" si="16"/>
        <v>0</v>
      </c>
      <c r="V117" s="261"/>
      <c r="W117" s="261">
        <f t="shared" si="17"/>
        <v>0</v>
      </c>
      <c r="X117" s="261">
        <f t="shared" si="18"/>
        <v>0</v>
      </c>
      <c r="Y117" s="261">
        <f t="shared" si="19"/>
        <v>0</v>
      </c>
      <c r="Z117" s="262">
        <f t="shared" si="20"/>
        <v>0</v>
      </c>
      <c r="AA117" s="262">
        <f t="shared" si="21"/>
        <v>0</v>
      </c>
      <c r="AB117" s="262">
        <f t="shared" si="22"/>
        <v>0</v>
      </c>
      <c r="AC117" s="262">
        <f t="shared" si="23"/>
        <v>0</v>
      </c>
      <c r="AD117" s="3"/>
      <c r="AE117" s="12"/>
      <c r="AF117" s="12"/>
      <c r="AG117" s="12"/>
      <c r="AH117" s="12"/>
      <c r="AI117" s="12"/>
      <c r="AJ117" s="12"/>
      <c r="AK117" s="12"/>
      <c r="AL117" s="12"/>
      <c r="AM117" s="12"/>
      <c r="AN117" s="12"/>
      <c r="AO117" s="12"/>
      <c r="AP117" s="12"/>
      <c r="AQ117" s="12"/>
      <c r="AR117" s="12"/>
      <c r="AS117" s="12"/>
      <c r="AT117" s="12"/>
      <c r="AU117" s="12"/>
      <c r="AV117" s="12"/>
      <c r="AW117" s="12"/>
      <c r="AX117" s="12"/>
      <c r="AY117" s="12"/>
      <c r="AZ117" s="12"/>
      <c r="BA117" s="12"/>
      <c r="BB117" s="12"/>
      <c r="BC117" s="12"/>
      <c r="BD117" s="12"/>
      <c r="BE117" s="12"/>
      <c r="BF117" s="12"/>
      <c r="BG117" s="12"/>
      <c r="BH117" s="12"/>
      <c r="BI117" s="12"/>
      <c r="BJ117" s="12"/>
      <c r="BK117" s="12"/>
      <c r="BL117" s="12"/>
      <c r="BM117" s="12"/>
      <c r="BN117" s="12"/>
      <c r="BO117" s="12"/>
      <c r="BP117" s="12"/>
      <c r="BQ117" s="12"/>
      <c r="BR117" s="12"/>
      <c r="BS117" s="12"/>
      <c r="BT117" s="12"/>
      <c r="BU117" s="12"/>
      <c r="BV117" s="12"/>
      <c r="BW117" s="12"/>
      <c r="BX117" s="12"/>
      <c r="BY117" s="12"/>
      <c r="BZ117" s="12"/>
      <c r="CA117" s="12"/>
    </row>
    <row r="118" spans="17:79" s="2" customFormat="1" hidden="1">
      <c r="Q118" s="261">
        <v>40</v>
      </c>
      <c r="R118" s="263">
        <v>9.8699999999999992</v>
      </c>
      <c r="S118" s="261">
        <f t="shared" si="14"/>
        <v>0</v>
      </c>
      <c r="T118" s="261">
        <f t="shared" si="15"/>
        <v>0</v>
      </c>
      <c r="U118" s="261">
        <f t="shared" si="16"/>
        <v>0</v>
      </c>
      <c r="V118" s="261"/>
      <c r="W118" s="261">
        <f t="shared" si="17"/>
        <v>0</v>
      </c>
      <c r="X118" s="261">
        <f t="shared" si="18"/>
        <v>0</v>
      </c>
      <c r="Y118" s="261">
        <f t="shared" si="19"/>
        <v>0</v>
      </c>
      <c r="Z118" s="262">
        <f t="shared" si="20"/>
        <v>0</v>
      </c>
      <c r="AA118" s="262">
        <f t="shared" si="21"/>
        <v>0</v>
      </c>
      <c r="AB118" s="262">
        <f t="shared" si="22"/>
        <v>0</v>
      </c>
      <c r="AC118" s="262">
        <f t="shared" si="23"/>
        <v>0</v>
      </c>
      <c r="AD118" s="3"/>
      <c r="AE118" s="12"/>
      <c r="AF118" s="12"/>
      <c r="AG118" s="12"/>
      <c r="AH118" s="12"/>
      <c r="AI118" s="12"/>
      <c r="AJ118" s="12"/>
      <c r="AK118" s="12"/>
      <c r="AL118" s="12"/>
      <c r="AM118" s="12"/>
      <c r="AN118" s="12"/>
      <c r="AO118" s="12"/>
      <c r="AP118" s="12"/>
      <c r="AQ118" s="12"/>
      <c r="AR118" s="12"/>
      <c r="AS118" s="12"/>
      <c r="AT118" s="12"/>
      <c r="AU118" s="12"/>
      <c r="AV118" s="12"/>
      <c r="AW118" s="12"/>
      <c r="AX118" s="12"/>
      <c r="AY118" s="12"/>
      <c r="AZ118" s="12"/>
      <c r="BA118" s="12"/>
      <c r="BB118" s="12"/>
      <c r="BC118" s="12"/>
      <c r="BD118" s="12"/>
      <c r="BE118" s="12"/>
      <c r="BF118" s="12"/>
      <c r="BG118" s="12"/>
      <c r="BH118" s="12"/>
      <c r="BI118" s="12"/>
      <c r="BJ118" s="12"/>
      <c r="BK118" s="12"/>
      <c r="BL118" s="12"/>
      <c r="BM118" s="12"/>
      <c r="BN118" s="12"/>
      <c r="BO118" s="12"/>
      <c r="BP118" s="12"/>
      <c r="BQ118" s="12"/>
      <c r="BR118" s="12"/>
      <c r="BS118" s="12"/>
      <c r="BT118" s="12"/>
      <c r="BU118" s="12"/>
      <c r="BV118" s="12"/>
      <c r="BW118" s="12"/>
      <c r="BX118" s="12"/>
      <c r="BY118" s="12"/>
      <c r="BZ118" s="12"/>
      <c r="CA118" s="12"/>
    </row>
    <row r="119" spans="17:79" s="2" customFormat="1" hidden="1">
      <c r="Q119" s="3"/>
      <c r="R119" s="3"/>
      <c r="S119" s="3">
        <f>SUM(S107:S118)</f>
        <v>0</v>
      </c>
      <c r="T119" s="3">
        <f t="shared" ref="T119:AC119" si="24">SUM(T107:T118)</f>
        <v>0</v>
      </c>
      <c r="U119" s="3">
        <f t="shared" si="24"/>
        <v>0</v>
      </c>
      <c r="V119" s="3"/>
      <c r="W119" s="3">
        <f t="shared" si="24"/>
        <v>0</v>
      </c>
      <c r="X119" s="3">
        <f t="shared" si="24"/>
        <v>0</v>
      </c>
      <c r="Y119" s="3">
        <f t="shared" si="24"/>
        <v>0</v>
      </c>
      <c r="Z119" s="3">
        <f t="shared" si="24"/>
        <v>0</v>
      </c>
      <c r="AA119" s="3">
        <f t="shared" si="24"/>
        <v>0</v>
      </c>
      <c r="AB119" s="3">
        <f t="shared" si="24"/>
        <v>0</v>
      </c>
      <c r="AC119" s="3">
        <f t="shared" si="24"/>
        <v>0</v>
      </c>
      <c r="AD119" s="3"/>
      <c r="AE119" s="12"/>
      <c r="AF119" s="12"/>
      <c r="AG119" s="12"/>
      <c r="AH119" s="12"/>
      <c r="AI119" s="12"/>
      <c r="AJ119" s="12"/>
      <c r="AK119" s="12"/>
      <c r="AL119" s="12"/>
      <c r="AM119" s="12"/>
      <c r="AN119" s="12"/>
      <c r="AO119" s="12"/>
      <c r="AP119" s="12"/>
      <c r="AQ119" s="12"/>
      <c r="AR119" s="12"/>
      <c r="AS119" s="12"/>
      <c r="AT119" s="12"/>
      <c r="AU119" s="12"/>
      <c r="AV119" s="12"/>
      <c r="AW119" s="12"/>
      <c r="AX119" s="12"/>
      <c r="AY119" s="12"/>
      <c r="AZ119" s="12"/>
      <c r="BA119" s="12"/>
      <c r="BB119" s="12"/>
      <c r="BC119" s="12"/>
      <c r="BD119" s="12"/>
      <c r="BE119" s="12"/>
      <c r="BF119" s="12"/>
      <c r="BG119" s="12"/>
      <c r="BH119" s="12"/>
      <c r="BI119" s="12"/>
      <c r="BJ119" s="12"/>
      <c r="BK119" s="12"/>
      <c r="BL119" s="12"/>
      <c r="BM119" s="12"/>
      <c r="BN119" s="12"/>
      <c r="BO119" s="12"/>
      <c r="BP119" s="12"/>
      <c r="BQ119" s="12"/>
      <c r="BR119" s="12"/>
      <c r="BS119" s="12"/>
      <c r="BT119" s="12"/>
      <c r="BU119" s="12"/>
      <c r="BV119" s="12"/>
      <c r="BW119" s="12"/>
      <c r="BX119" s="12"/>
      <c r="BY119" s="12"/>
      <c r="BZ119" s="12"/>
      <c r="CA119" s="12"/>
    </row>
    <row r="120" spans="17:79" s="2" customFormat="1" hidden="1"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12"/>
      <c r="AF120" s="12"/>
      <c r="AG120" s="12"/>
      <c r="AH120" s="12"/>
      <c r="AI120" s="12"/>
      <c r="AJ120" s="12"/>
      <c r="AK120" s="12"/>
      <c r="AL120" s="12"/>
      <c r="AM120" s="12"/>
      <c r="AN120" s="12"/>
      <c r="AO120" s="12"/>
      <c r="AP120" s="12"/>
      <c r="AQ120" s="12"/>
      <c r="AR120" s="12"/>
      <c r="AS120" s="12"/>
      <c r="AT120" s="12"/>
      <c r="AU120" s="12"/>
      <c r="AV120" s="12"/>
      <c r="AW120" s="12"/>
      <c r="AX120" s="12"/>
      <c r="AY120" s="12"/>
      <c r="AZ120" s="12"/>
      <c r="BA120" s="12"/>
      <c r="BB120" s="12"/>
      <c r="BC120" s="12"/>
      <c r="BD120" s="12"/>
      <c r="BE120" s="12"/>
      <c r="BF120" s="12"/>
      <c r="BG120" s="12"/>
      <c r="BH120" s="12"/>
      <c r="BI120" s="12"/>
      <c r="BJ120" s="12"/>
      <c r="BK120" s="12"/>
      <c r="BL120" s="12"/>
      <c r="BM120" s="12"/>
      <c r="BN120" s="12"/>
      <c r="BO120" s="12"/>
      <c r="BP120" s="12"/>
      <c r="BQ120" s="12"/>
      <c r="BR120" s="12"/>
      <c r="BS120" s="12"/>
      <c r="BT120" s="12"/>
      <c r="BU120" s="12"/>
      <c r="BV120" s="12"/>
      <c r="BW120" s="12"/>
      <c r="BX120" s="12"/>
      <c r="BY120" s="12"/>
      <c r="BZ120" s="12"/>
      <c r="CA120" s="12"/>
    </row>
    <row r="121" spans="17:79" s="2" customFormat="1" hidden="1"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12"/>
      <c r="AF121" s="12"/>
      <c r="AG121" s="12"/>
      <c r="AH121" s="12"/>
      <c r="AI121" s="12"/>
      <c r="AJ121" s="12"/>
      <c r="AK121" s="12"/>
      <c r="AL121" s="12"/>
      <c r="AM121" s="12"/>
      <c r="AN121" s="12"/>
      <c r="AO121" s="12"/>
      <c r="AP121" s="12"/>
      <c r="AQ121" s="12"/>
      <c r="AR121" s="12"/>
      <c r="AS121" s="12"/>
      <c r="AT121" s="12"/>
      <c r="AU121" s="12"/>
      <c r="AV121" s="12"/>
      <c r="AW121" s="12"/>
      <c r="AX121" s="12"/>
      <c r="AY121" s="12"/>
      <c r="AZ121" s="12"/>
      <c r="BA121" s="12"/>
      <c r="BB121" s="12"/>
      <c r="BC121" s="12"/>
      <c r="BD121" s="12"/>
      <c r="BE121" s="12"/>
      <c r="BF121" s="12"/>
      <c r="BG121" s="12"/>
      <c r="BH121" s="12"/>
      <c r="BI121" s="12"/>
      <c r="BJ121" s="12"/>
      <c r="BK121" s="12"/>
      <c r="BL121" s="12"/>
      <c r="BM121" s="12"/>
      <c r="BN121" s="12"/>
      <c r="BO121" s="12"/>
      <c r="BP121" s="12"/>
      <c r="BQ121" s="12"/>
      <c r="BR121" s="12"/>
      <c r="BS121" s="12"/>
      <c r="BT121" s="12"/>
      <c r="BU121" s="12"/>
      <c r="BV121" s="12"/>
      <c r="BW121" s="12"/>
      <c r="BX121" s="12"/>
      <c r="BY121" s="12"/>
      <c r="BZ121" s="12"/>
      <c r="CA121" s="12"/>
    </row>
    <row r="122" spans="17:79" s="2" customFormat="1" ht="16.5" hidden="1" thickBot="1">
      <c r="Q122" s="3"/>
      <c r="R122" s="3"/>
      <c r="S122" s="3"/>
      <c r="T122" s="3"/>
      <c r="U122" s="113" t="s">
        <v>158</v>
      </c>
      <c r="V122" s="113"/>
      <c r="W122" s="113" t="s">
        <v>76</v>
      </c>
      <c r="X122" s="113" t="s">
        <v>159</v>
      </c>
      <c r="Y122" s="3"/>
      <c r="Z122" s="3"/>
      <c r="AA122" s="3"/>
      <c r="AB122" s="3"/>
      <c r="AC122" s="3"/>
      <c r="AD122" s="3"/>
      <c r="AE122" s="12"/>
      <c r="AF122" s="12"/>
      <c r="AG122" s="12"/>
      <c r="AH122" s="12"/>
      <c r="AI122" s="12"/>
      <c r="AJ122" s="12"/>
      <c r="AK122" s="12"/>
      <c r="AL122" s="12"/>
      <c r="AM122" s="12"/>
      <c r="AN122" s="12"/>
      <c r="AO122" s="12"/>
      <c r="AP122" s="12"/>
      <c r="AQ122" s="12"/>
      <c r="AR122" s="12"/>
      <c r="AS122" s="12"/>
      <c r="AT122" s="12"/>
      <c r="AU122" s="12"/>
      <c r="AV122" s="12"/>
      <c r="AW122" s="12"/>
      <c r="AX122" s="12"/>
      <c r="AY122" s="12"/>
      <c r="AZ122" s="12"/>
      <c r="BA122" s="12"/>
      <c r="BB122" s="12"/>
      <c r="BC122" s="12"/>
      <c r="BD122" s="12"/>
      <c r="BE122" s="12"/>
      <c r="BF122" s="12"/>
      <c r="BG122" s="12"/>
      <c r="BH122" s="12"/>
      <c r="BI122" s="12"/>
      <c r="BJ122" s="12"/>
      <c r="BK122" s="12"/>
      <c r="BL122" s="12"/>
      <c r="BM122" s="12"/>
      <c r="BN122" s="12"/>
      <c r="BO122" s="12"/>
      <c r="BP122" s="12"/>
      <c r="BQ122" s="12"/>
      <c r="BR122" s="12"/>
      <c r="BS122" s="12"/>
      <c r="BT122" s="12"/>
      <c r="BU122" s="12"/>
      <c r="BV122" s="12"/>
      <c r="BW122" s="12"/>
      <c r="BX122" s="12"/>
      <c r="BY122" s="12"/>
      <c r="BZ122" s="12"/>
      <c r="CA122" s="12"/>
    </row>
    <row r="123" spans="17:79" s="2" customFormat="1" ht="21.75" hidden="1" customHeight="1">
      <c r="Q123" s="3"/>
      <c r="R123" s="3"/>
      <c r="S123" s="3"/>
      <c r="T123" s="3"/>
      <c r="U123" s="264" t="s">
        <v>52</v>
      </c>
      <c r="V123" s="265"/>
      <c r="W123" s="266" t="s">
        <v>53</v>
      </c>
      <c r="X123" s="267" t="s">
        <v>22</v>
      </c>
      <c r="Y123" s="267"/>
      <c r="Z123" s="268"/>
      <c r="AA123" s="269"/>
      <c r="AB123" s="3"/>
      <c r="AC123" s="3"/>
      <c r="AD123" s="3"/>
      <c r="AE123" s="12"/>
      <c r="AF123" s="12"/>
      <c r="AG123" s="12"/>
      <c r="AH123" s="12"/>
      <c r="AI123" s="12"/>
      <c r="AJ123" s="12"/>
      <c r="AK123" s="12"/>
      <c r="AL123" s="12"/>
      <c r="AM123" s="12"/>
      <c r="AN123" s="12"/>
      <c r="AO123" s="12"/>
      <c r="AP123" s="12"/>
      <c r="AQ123" s="12"/>
      <c r="AR123" s="12"/>
      <c r="AS123" s="12"/>
      <c r="AT123" s="12"/>
      <c r="AU123" s="12"/>
      <c r="AV123" s="12"/>
      <c r="AW123" s="12"/>
      <c r="AX123" s="12"/>
      <c r="AY123" s="12"/>
      <c r="AZ123" s="12"/>
      <c r="BA123" s="12"/>
      <c r="BB123" s="12"/>
      <c r="BC123" s="12"/>
      <c r="BD123" s="12"/>
      <c r="BE123" s="12"/>
      <c r="BF123" s="12"/>
      <c r="BG123" s="12"/>
      <c r="BH123" s="12"/>
      <c r="BI123" s="12"/>
      <c r="BJ123" s="12"/>
      <c r="BK123" s="12"/>
      <c r="BL123" s="12"/>
      <c r="BM123" s="12"/>
      <c r="BN123" s="12"/>
      <c r="BO123" s="12"/>
      <c r="BP123" s="12"/>
      <c r="BQ123" s="12"/>
      <c r="BR123" s="12"/>
      <c r="BS123" s="12"/>
      <c r="BT123" s="12"/>
      <c r="BU123" s="12"/>
      <c r="BV123" s="12"/>
      <c r="BW123" s="12"/>
      <c r="BX123" s="12"/>
      <c r="BY123" s="12"/>
      <c r="BZ123" s="12"/>
      <c r="CA123" s="12"/>
    </row>
    <row r="124" spans="17:79" s="2" customFormat="1" ht="15.75" hidden="1">
      <c r="Q124" s="3"/>
      <c r="R124" s="3"/>
      <c r="S124" s="3"/>
      <c r="T124" s="3"/>
      <c r="U124" s="270" t="s">
        <v>162</v>
      </c>
      <c r="V124" s="271"/>
      <c r="W124" s="272" t="s">
        <v>27</v>
      </c>
      <c r="X124" s="254" t="s">
        <v>161</v>
      </c>
      <c r="Y124" s="254"/>
      <c r="Z124" s="3"/>
      <c r="AA124" s="273"/>
      <c r="AB124" s="3"/>
      <c r="AC124" s="3"/>
      <c r="AD124" s="3"/>
      <c r="AE124" s="12"/>
      <c r="AF124" s="12"/>
      <c r="AG124" s="12"/>
      <c r="AH124" s="12"/>
      <c r="AI124" s="12"/>
      <c r="AJ124" s="12"/>
      <c r="AK124" s="12"/>
      <c r="AL124" s="12"/>
      <c r="AM124" s="12"/>
      <c r="AN124" s="12"/>
      <c r="AO124" s="12"/>
      <c r="AP124" s="12"/>
      <c r="AQ124" s="12"/>
      <c r="AR124" s="12"/>
      <c r="AS124" s="12"/>
      <c r="AT124" s="12"/>
      <c r="AU124" s="12"/>
      <c r="AV124" s="12"/>
      <c r="AW124" s="12"/>
      <c r="AX124" s="12"/>
      <c r="AY124" s="12"/>
      <c r="AZ124" s="12"/>
      <c r="BA124" s="12"/>
      <c r="BB124" s="12"/>
      <c r="BC124" s="12"/>
      <c r="BD124" s="12"/>
      <c r="BE124" s="12"/>
      <c r="BF124" s="12"/>
      <c r="BG124" s="12"/>
      <c r="BH124" s="12"/>
      <c r="BI124" s="12"/>
      <c r="BJ124" s="12"/>
      <c r="BK124" s="12"/>
      <c r="BL124" s="12"/>
      <c r="BM124" s="12"/>
      <c r="BN124" s="12"/>
      <c r="BO124" s="12"/>
      <c r="BP124" s="12"/>
      <c r="BQ124" s="12"/>
      <c r="BR124" s="12"/>
      <c r="BS124" s="12"/>
      <c r="BT124" s="12"/>
      <c r="BU124" s="12"/>
      <c r="BV124" s="12"/>
      <c r="BW124" s="12"/>
      <c r="BX124" s="12"/>
      <c r="BY124" s="12"/>
      <c r="BZ124" s="12"/>
      <c r="CA124" s="12"/>
    </row>
    <row r="125" spans="17:79" s="2" customFormat="1" ht="30" hidden="1" customHeight="1">
      <c r="Q125" s="3"/>
      <c r="R125" s="3"/>
      <c r="S125" s="3"/>
      <c r="T125" s="3"/>
      <c r="U125" s="270" t="s">
        <v>165</v>
      </c>
      <c r="V125" s="271"/>
      <c r="W125" s="272" t="s">
        <v>32</v>
      </c>
      <c r="X125" s="254" t="s">
        <v>166</v>
      </c>
      <c r="Y125" s="254"/>
      <c r="Z125" s="3"/>
      <c r="AA125" s="273"/>
      <c r="AB125" s="3"/>
      <c r="AC125" s="3"/>
      <c r="AD125" s="3"/>
      <c r="AE125" s="12"/>
      <c r="AF125" s="12"/>
      <c r="AG125" s="12"/>
      <c r="AH125" s="12"/>
      <c r="AI125" s="12"/>
      <c r="AJ125" s="12"/>
      <c r="AK125" s="12"/>
      <c r="AL125" s="12"/>
      <c r="AM125" s="12"/>
      <c r="AN125" s="12"/>
      <c r="AO125" s="12"/>
      <c r="AP125" s="12"/>
      <c r="AQ125" s="12"/>
      <c r="AR125" s="12"/>
      <c r="AS125" s="12"/>
      <c r="AT125" s="12"/>
      <c r="AU125" s="12"/>
      <c r="AV125" s="12"/>
      <c r="AW125" s="12"/>
      <c r="AX125" s="12"/>
      <c r="AY125" s="12"/>
      <c r="AZ125" s="12"/>
      <c r="BA125" s="12"/>
      <c r="BB125" s="12"/>
      <c r="BC125" s="12"/>
      <c r="BD125" s="12"/>
      <c r="BE125" s="12"/>
      <c r="BF125" s="12"/>
      <c r="BG125" s="12"/>
      <c r="BH125" s="12"/>
      <c r="BI125" s="12"/>
      <c r="BJ125" s="12"/>
      <c r="BK125" s="12"/>
      <c r="BL125" s="12"/>
      <c r="BM125" s="12"/>
      <c r="BN125" s="12"/>
      <c r="BO125" s="12"/>
      <c r="BP125" s="12"/>
      <c r="BQ125" s="12"/>
      <c r="BR125" s="12"/>
      <c r="BS125" s="12"/>
      <c r="BT125" s="12"/>
      <c r="BU125" s="12"/>
      <c r="BV125" s="12"/>
      <c r="BW125" s="12"/>
      <c r="BX125" s="12"/>
      <c r="BY125" s="12"/>
      <c r="BZ125" s="12"/>
      <c r="CA125" s="12"/>
    </row>
    <row r="126" spans="17:79" s="2" customFormat="1" ht="30" hidden="1" customHeight="1">
      <c r="Q126" s="3"/>
      <c r="R126" s="3"/>
      <c r="S126" s="3"/>
      <c r="T126" s="3"/>
      <c r="U126" s="270" t="s">
        <v>169</v>
      </c>
      <c r="V126" s="271"/>
      <c r="W126" s="272" t="s">
        <v>36</v>
      </c>
      <c r="X126" s="254" t="s">
        <v>170</v>
      </c>
      <c r="Y126" s="254"/>
      <c r="Z126" s="3"/>
      <c r="AA126" s="273"/>
      <c r="AB126" s="3"/>
      <c r="AC126" s="3"/>
      <c r="AD126" s="3"/>
      <c r="AE126" s="12"/>
      <c r="AF126" s="12"/>
      <c r="AG126" s="12"/>
      <c r="AH126" s="12"/>
      <c r="AI126" s="12"/>
      <c r="AJ126" s="12"/>
      <c r="AK126" s="12"/>
      <c r="AL126" s="12"/>
      <c r="AM126" s="12"/>
      <c r="AN126" s="12"/>
      <c r="AO126" s="12"/>
      <c r="AP126" s="12"/>
      <c r="AQ126" s="12"/>
      <c r="AR126" s="12"/>
      <c r="AS126" s="12"/>
      <c r="AT126" s="12"/>
      <c r="AU126" s="12"/>
      <c r="AV126" s="12"/>
      <c r="AW126" s="12"/>
      <c r="AX126" s="12"/>
      <c r="AY126" s="12"/>
      <c r="AZ126" s="12"/>
      <c r="BA126" s="12"/>
      <c r="BB126" s="12"/>
      <c r="BC126" s="12"/>
      <c r="BD126" s="12"/>
      <c r="BE126" s="12"/>
      <c r="BF126" s="12"/>
      <c r="BG126" s="12"/>
      <c r="BH126" s="12"/>
      <c r="BI126" s="12"/>
      <c r="BJ126" s="12"/>
      <c r="BK126" s="12"/>
      <c r="BL126" s="12"/>
      <c r="BM126" s="12"/>
      <c r="BN126" s="12"/>
      <c r="BO126" s="12"/>
      <c r="BP126" s="12"/>
      <c r="BQ126" s="12"/>
      <c r="BR126" s="12"/>
      <c r="BS126" s="12"/>
      <c r="BT126" s="12"/>
      <c r="BU126" s="12"/>
      <c r="BV126" s="12"/>
      <c r="BW126" s="12"/>
      <c r="BX126" s="12"/>
      <c r="BY126" s="12"/>
      <c r="BZ126" s="12"/>
      <c r="CA126" s="12"/>
    </row>
    <row r="127" spans="17:79" s="2" customFormat="1" ht="15.75" hidden="1">
      <c r="Q127" s="3"/>
      <c r="R127" s="3"/>
      <c r="S127" s="3"/>
      <c r="T127" s="3"/>
      <c r="U127" s="270" t="s">
        <v>167</v>
      </c>
      <c r="V127" s="271"/>
      <c r="W127" s="272" t="s">
        <v>36</v>
      </c>
      <c r="X127" s="208" t="s">
        <v>168</v>
      </c>
      <c r="Y127" s="208"/>
      <c r="Z127" s="254"/>
      <c r="AA127" s="274"/>
      <c r="AB127" s="3"/>
      <c r="AC127" s="3"/>
      <c r="AD127" s="3"/>
      <c r="AE127" s="12"/>
      <c r="AF127" s="12"/>
      <c r="AG127" s="12"/>
      <c r="AH127" s="12"/>
      <c r="AI127" s="12"/>
      <c r="AJ127" s="12"/>
      <c r="AK127" s="12"/>
      <c r="AL127" s="12"/>
      <c r="AM127" s="12"/>
      <c r="AN127" s="12"/>
      <c r="AO127" s="12"/>
      <c r="AP127" s="12"/>
      <c r="AQ127" s="12"/>
      <c r="AR127" s="12"/>
      <c r="AS127" s="12"/>
      <c r="AT127" s="12"/>
      <c r="AU127" s="12"/>
      <c r="AV127" s="12"/>
      <c r="AW127" s="12"/>
      <c r="AX127" s="12"/>
      <c r="AY127" s="12"/>
      <c r="AZ127" s="12"/>
      <c r="BA127" s="12"/>
      <c r="BB127" s="12"/>
      <c r="BC127" s="12"/>
      <c r="BD127" s="12"/>
      <c r="BE127" s="12"/>
      <c r="BF127" s="12"/>
      <c r="BG127" s="12"/>
      <c r="BH127" s="12"/>
      <c r="BI127" s="12"/>
      <c r="BJ127" s="12"/>
      <c r="BK127" s="12"/>
      <c r="BL127" s="12"/>
      <c r="BM127" s="12"/>
      <c r="BN127" s="12"/>
      <c r="BO127" s="12"/>
      <c r="BP127" s="12"/>
      <c r="BQ127" s="12"/>
      <c r="BR127" s="12"/>
      <c r="BS127" s="12"/>
      <c r="BT127" s="12"/>
      <c r="BU127" s="12"/>
      <c r="BV127" s="12"/>
      <c r="BW127" s="12"/>
      <c r="BX127" s="12"/>
      <c r="BY127" s="12"/>
      <c r="BZ127" s="12"/>
      <c r="CA127" s="12"/>
    </row>
    <row r="128" spans="17:79" s="2" customFormat="1" ht="16.5" hidden="1" thickBot="1">
      <c r="Q128" s="3"/>
      <c r="R128" s="3"/>
      <c r="S128" s="3"/>
      <c r="T128" s="3"/>
      <c r="U128" s="275" t="s">
        <v>173</v>
      </c>
      <c r="V128" s="271"/>
      <c r="W128" s="276" t="s">
        <v>36</v>
      </c>
      <c r="X128" s="464" t="s">
        <v>174</v>
      </c>
      <c r="Y128" s="464"/>
      <c r="Z128" s="3"/>
      <c r="AA128" s="273"/>
      <c r="AB128" s="3"/>
      <c r="AC128" s="3"/>
      <c r="AD128" s="3"/>
      <c r="AE128" s="12"/>
      <c r="AF128" s="12"/>
      <c r="AG128" s="12"/>
      <c r="AH128" s="12"/>
      <c r="AI128" s="12"/>
      <c r="AJ128" s="12"/>
      <c r="AK128" s="12"/>
      <c r="AL128" s="12"/>
      <c r="AM128" s="12"/>
      <c r="AN128" s="12"/>
      <c r="AO128" s="12"/>
      <c r="AP128" s="12"/>
      <c r="AQ128" s="12"/>
      <c r="AR128" s="12"/>
      <c r="AS128" s="12"/>
      <c r="AT128" s="12"/>
      <c r="AU128" s="12"/>
      <c r="AV128" s="12"/>
      <c r="AW128" s="12"/>
      <c r="AX128" s="12"/>
      <c r="AY128" s="12"/>
      <c r="AZ128" s="12"/>
      <c r="BA128" s="12"/>
      <c r="BB128" s="12"/>
      <c r="BC128" s="12"/>
      <c r="BD128" s="12"/>
      <c r="BE128" s="12"/>
      <c r="BF128" s="12"/>
      <c r="BG128" s="12"/>
      <c r="BH128" s="12"/>
      <c r="BI128" s="12"/>
      <c r="BJ128" s="12"/>
      <c r="BK128" s="12"/>
      <c r="BL128" s="12"/>
      <c r="BM128" s="12"/>
      <c r="BN128" s="12"/>
      <c r="BO128" s="12"/>
      <c r="BP128" s="12"/>
      <c r="BQ128" s="12"/>
      <c r="BR128" s="12"/>
      <c r="BS128" s="12"/>
      <c r="BT128" s="12"/>
      <c r="BU128" s="12"/>
      <c r="BV128" s="12"/>
      <c r="BW128" s="12"/>
      <c r="BX128" s="12"/>
      <c r="BY128" s="12"/>
      <c r="BZ128" s="12"/>
      <c r="CA128" s="12"/>
    </row>
    <row r="129" spans="17:79" s="2" customFormat="1" ht="30" hidden="1" customHeight="1">
      <c r="Q129" s="3"/>
      <c r="R129" s="3"/>
      <c r="S129" s="3"/>
      <c r="T129" s="3"/>
      <c r="V129" s="322"/>
      <c r="Z129" s="268"/>
      <c r="AA129" s="268"/>
      <c r="AB129" s="3"/>
      <c r="AC129" s="3"/>
      <c r="AD129" s="3"/>
      <c r="AE129" s="12"/>
      <c r="AF129" s="12"/>
      <c r="AG129" s="12"/>
      <c r="AH129" s="12"/>
      <c r="AI129" s="12"/>
      <c r="AJ129" s="12"/>
      <c r="AK129" s="12"/>
      <c r="AL129" s="12"/>
      <c r="AM129" s="12"/>
      <c r="AN129" s="12"/>
      <c r="AO129" s="12"/>
      <c r="AP129" s="12"/>
      <c r="AQ129" s="12"/>
      <c r="AR129" s="12"/>
      <c r="AS129" s="12"/>
      <c r="AT129" s="12"/>
      <c r="AU129" s="12"/>
      <c r="AV129" s="12"/>
      <c r="AW129" s="12"/>
      <c r="AX129" s="12"/>
      <c r="AY129" s="12"/>
      <c r="AZ129" s="12"/>
      <c r="BA129" s="12"/>
      <c r="BB129" s="12"/>
      <c r="BC129" s="12"/>
      <c r="BD129" s="12"/>
      <c r="BE129" s="12"/>
      <c r="BF129" s="12"/>
      <c r="BG129" s="12"/>
      <c r="BH129" s="12"/>
      <c r="BI129" s="12"/>
      <c r="BJ129" s="12"/>
      <c r="BK129" s="12"/>
      <c r="BL129" s="12"/>
      <c r="BM129" s="12"/>
      <c r="BN129" s="12"/>
      <c r="BO129" s="12"/>
      <c r="BP129" s="12"/>
      <c r="BQ129" s="12"/>
      <c r="BR129" s="12"/>
      <c r="BS129" s="12"/>
      <c r="BT129" s="12"/>
      <c r="BU129" s="12"/>
      <c r="BV129" s="12"/>
      <c r="BW129" s="12"/>
      <c r="BX129" s="12"/>
      <c r="BY129" s="12"/>
      <c r="BZ129" s="12"/>
      <c r="CA129" s="12"/>
    </row>
    <row r="130" spans="17:79" s="2" customFormat="1" hidden="1">
      <c r="Q130" s="3"/>
      <c r="R130" s="3"/>
      <c r="S130" s="3"/>
      <c r="T130" s="3"/>
      <c r="AB130" s="3"/>
      <c r="AC130" s="3"/>
      <c r="AD130" s="3"/>
      <c r="AE130" s="12"/>
      <c r="AF130" s="12"/>
      <c r="AG130" s="12"/>
      <c r="AH130" s="12"/>
      <c r="AI130" s="12"/>
      <c r="AJ130" s="12"/>
      <c r="AK130" s="12"/>
      <c r="AL130" s="12"/>
      <c r="AM130" s="12"/>
      <c r="AN130" s="12"/>
      <c r="AO130" s="12"/>
      <c r="AP130" s="12"/>
      <c r="AQ130" s="12"/>
      <c r="AR130" s="12"/>
      <c r="AS130" s="12"/>
      <c r="AT130" s="12"/>
      <c r="AU130" s="12"/>
      <c r="AV130" s="12"/>
      <c r="AW130" s="12"/>
      <c r="AX130" s="12"/>
      <c r="AY130" s="12"/>
      <c r="AZ130" s="12"/>
      <c r="BA130" s="12"/>
      <c r="BB130" s="12"/>
      <c r="BC130" s="12"/>
      <c r="BD130" s="12"/>
      <c r="BE130" s="12"/>
      <c r="BF130" s="12"/>
      <c r="BG130" s="12"/>
      <c r="BH130" s="12"/>
      <c r="BI130" s="12"/>
      <c r="BJ130" s="12"/>
      <c r="BK130" s="12"/>
      <c r="BL130" s="12"/>
      <c r="BM130" s="12"/>
      <c r="BN130" s="12"/>
      <c r="BO130" s="12"/>
      <c r="BP130" s="12"/>
      <c r="BQ130" s="12"/>
      <c r="BR130" s="12"/>
      <c r="BS130" s="12"/>
      <c r="BT130" s="12"/>
      <c r="BU130" s="12"/>
      <c r="BV130" s="12"/>
      <c r="BW130" s="12"/>
      <c r="BX130" s="12"/>
      <c r="BY130" s="12"/>
      <c r="BZ130" s="12"/>
      <c r="CA130" s="12"/>
    </row>
    <row r="131" spans="17:79" s="2" customFormat="1" hidden="1">
      <c r="Q131" s="3"/>
      <c r="R131" s="3"/>
      <c r="S131" s="3"/>
      <c r="T131" s="3"/>
      <c r="AB131" s="3"/>
      <c r="AC131" s="3"/>
      <c r="AD131" s="3"/>
      <c r="AE131" s="12"/>
      <c r="AF131" s="12"/>
      <c r="AG131" s="12"/>
      <c r="AH131" s="12"/>
      <c r="AI131" s="12"/>
      <c r="AJ131" s="12"/>
      <c r="AK131" s="12"/>
      <c r="AL131" s="12"/>
      <c r="AM131" s="12"/>
      <c r="AN131" s="12"/>
      <c r="AO131" s="12"/>
      <c r="AP131" s="12"/>
      <c r="AQ131" s="12"/>
      <c r="AR131" s="12"/>
      <c r="AS131" s="12"/>
      <c r="AT131" s="12"/>
      <c r="AU131" s="12"/>
      <c r="AV131" s="12"/>
      <c r="AW131" s="12"/>
      <c r="AX131" s="12"/>
      <c r="AY131" s="12"/>
      <c r="AZ131" s="12"/>
      <c r="BA131" s="12"/>
      <c r="BB131" s="12"/>
      <c r="BC131" s="12"/>
      <c r="BD131" s="12"/>
      <c r="BE131" s="12"/>
      <c r="BF131" s="12"/>
      <c r="BG131" s="12"/>
      <c r="BH131" s="12"/>
      <c r="BI131" s="12"/>
      <c r="BJ131" s="12"/>
      <c r="BK131" s="12"/>
      <c r="BL131" s="12"/>
      <c r="BM131" s="12"/>
      <c r="BN131" s="12"/>
      <c r="BO131" s="12"/>
      <c r="BP131" s="12"/>
      <c r="BQ131" s="12"/>
      <c r="BR131" s="12"/>
      <c r="BS131" s="12"/>
      <c r="BT131" s="12"/>
      <c r="BU131" s="12"/>
      <c r="BV131" s="12"/>
      <c r="BW131" s="12"/>
      <c r="BX131" s="12"/>
      <c r="BY131" s="12"/>
      <c r="BZ131" s="12"/>
      <c r="CA131" s="12"/>
    </row>
    <row r="132" spans="17:79" s="2" customFormat="1" hidden="1">
      <c r="Q132" s="3"/>
      <c r="R132" s="3"/>
      <c r="S132" s="3"/>
      <c r="T132" s="3"/>
      <c r="AB132" s="3"/>
      <c r="AC132" s="3"/>
      <c r="AD132" s="3"/>
      <c r="AE132" s="12"/>
      <c r="AF132" s="12"/>
      <c r="AG132" s="12"/>
      <c r="AH132" s="12"/>
      <c r="AI132" s="12"/>
      <c r="AJ132" s="12"/>
      <c r="AK132" s="12"/>
      <c r="AL132" s="12"/>
      <c r="AM132" s="12"/>
      <c r="AN132" s="12"/>
      <c r="AO132" s="12"/>
      <c r="AP132" s="12"/>
      <c r="AQ132" s="12"/>
      <c r="AR132" s="12"/>
      <c r="AS132" s="12"/>
      <c r="AT132" s="12"/>
      <c r="AU132" s="12"/>
      <c r="AV132" s="12"/>
      <c r="AW132" s="12"/>
      <c r="AX132" s="12"/>
      <c r="AY132" s="12"/>
      <c r="AZ132" s="12"/>
      <c r="BA132" s="12"/>
      <c r="BB132" s="12"/>
      <c r="BC132" s="12"/>
      <c r="BD132" s="12"/>
      <c r="BE132" s="12"/>
      <c r="BF132" s="12"/>
      <c r="BG132" s="12"/>
      <c r="BH132" s="12"/>
      <c r="BI132" s="12"/>
      <c r="BJ132" s="12"/>
      <c r="BK132" s="12"/>
      <c r="BL132" s="12"/>
      <c r="BM132" s="12"/>
      <c r="BN132" s="12"/>
      <c r="BO132" s="12"/>
      <c r="BP132" s="12"/>
      <c r="BQ132" s="12"/>
      <c r="BR132" s="12"/>
      <c r="BS132" s="12"/>
      <c r="BT132" s="12"/>
      <c r="BU132" s="12"/>
      <c r="BV132" s="12"/>
      <c r="BW132" s="12"/>
      <c r="BX132" s="12"/>
      <c r="BY132" s="12"/>
      <c r="BZ132" s="12"/>
      <c r="CA132" s="12"/>
    </row>
    <row r="133" spans="17:79" s="2" customFormat="1" hidden="1"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12"/>
      <c r="AF133" s="12"/>
      <c r="AG133" s="12"/>
      <c r="AH133" s="12"/>
      <c r="AI133" s="12"/>
      <c r="AJ133" s="12"/>
      <c r="AK133" s="12"/>
      <c r="AL133" s="12"/>
      <c r="AM133" s="12"/>
      <c r="AN133" s="12"/>
      <c r="AO133" s="12"/>
      <c r="AP133" s="12"/>
      <c r="AQ133" s="12"/>
      <c r="AR133" s="12"/>
      <c r="AS133" s="12"/>
      <c r="AT133" s="12"/>
      <c r="AU133" s="12"/>
      <c r="AV133" s="12"/>
      <c r="AW133" s="12"/>
      <c r="AX133" s="12"/>
      <c r="AY133" s="12"/>
      <c r="AZ133" s="12"/>
      <c r="BA133" s="12"/>
      <c r="BB133" s="12"/>
      <c r="BC133" s="12"/>
      <c r="BD133" s="12"/>
      <c r="BE133" s="12"/>
      <c r="BF133" s="12"/>
      <c r="BG133" s="12"/>
      <c r="BH133" s="12"/>
      <c r="BI133" s="12"/>
      <c r="BJ133" s="12"/>
      <c r="BK133" s="12"/>
      <c r="BL133" s="12"/>
      <c r="BM133" s="12"/>
      <c r="BN133" s="12"/>
      <c r="BO133" s="12"/>
      <c r="BP133" s="12"/>
      <c r="BQ133" s="12"/>
      <c r="BR133" s="12"/>
      <c r="BS133" s="12"/>
      <c r="BT133" s="12"/>
      <c r="BU133" s="12"/>
      <c r="BV133" s="12"/>
      <c r="BW133" s="12"/>
      <c r="BX133" s="12"/>
      <c r="BY133" s="12"/>
      <c r="BZ133" s="12"/>
      <c r="CA133" s="12"/>
    </row>
    <row r="134" spans="17:79" s="2" customFormat="1" hidden="1"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12"/>
      <c r="AF134" s="12"/>
      <c r="AG134" s="12"/>
      <c r="AH134" s="12"/>
      <c r="AI134" s="12"/>
      <c r="AJ134" s="12"/>
      <c r="AK134" s="12"/>
      <c r="AL134" s="12"/>
      <c r="AM134" s="12"/>
      <c r="AN134" s="12"/>
      <c r="AO134" s="12"/>
      <c r="AP134" s="12"/>
      <c r="AQ134" s="12"/>
      <c r="AR134" s="12"/>
      <c r="AS134" s="12"/>
      <c r="AT134" s="12"/>
      <c r="AU134" s="12"/>
      <c r="AV134" s="12"/>
      <c r="AW134" s="12"/>
      <c r="AX134" s="12"/>
      <c r="AY134" s="12"/>
      <c r="AZ134" s="12"/>
      <c r="BA134" s="12"/>
      <c r="BB134" s="12"/>
      <c r="BC134" s="12"/>
      <c r="BD134" s="12"/>
      <c r="BE134" s="12"/>
      <c r="BF134" s="12"/>
      <c r="BG134" s="12"/>
      <c r="BH134" s="12"/>
      <c r="BI134" s="12"/>
      <c r="BJ134" s="12"/>
      <c r="BK134" s="12"/>
      <c r="BL134" s="12"/>
      <c r="BM134" s="12"/>
      <c r="BN134" s="12"/>
      <c r="BO134" s="12"/>
      <c r="BP134" s="12"/>
      <c r="BQ134" s="12"/>
      <c r="BR134" s="12"/>
      <c r="BS134" s="12"/>
      <c r="BT134" s="12"/>
      <c r="BU134" s="12"/>
      <c r="BV134" s="12"/>
      <c r="BW134" s="12"/>
      <c r="BX134" s="12"/>
      <c r="BY134" s="12"/>
      <c r="BZ134" s="12"/>
      <c r="CA134" s="12"/>
    </row>
    <row r="135" spans="17:79" s="2" customFormat="1" hidden="1"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12"/>
      <c r="AF135" s="12"/>
      <c r="AG135" s="12"/>
      <c r="AH135" s="12"/>
      <c r="AI135" s="12"/>
      <c r="AJ135" s="12"/>
      <c r="AK135" s="12"/>
      <c r="AL135" s="12"/>
      <c r="AM135" s="12"/>
      <c r="AN135" s="12"/>
      <c r="AO135" s="12"/>
      <c r="AP135" s="12"/>
      <c r="AQ135" s="12"/>
      <c r="AR135" s="12"/>
      <c r="AS135" s="12"/>
      <c r="AT135" s="12"/>
      <c r="AU135" s="12"/>
      <c r="AV135" s="12"/>
      <c r="AW135" s="12"/>
      <c r="AX135" s="12"/>
      <c r="AY135" s="12"/>
      <c r="AZ135" s="12"/>
      <c r="BA135" s="12"/>
      <c r="BB135" s="12"/>
      <c r="BC135" s="12"/>
      <c r="BD135" s="12"/>
      <c r="BE135" s="12"/>
      <c r="BF135" s="12"/>
      <c r="BG135" s="12"/>
      <c r="BH135" s="12"/>
      <c r="BI135" s="12"/>
      <c r="BJ135" s="12"/>
      <c r="BK135" s="12"/>
      <c r="BL135" s="12"/>
      <c r="BM135" s="12"/>
      <c r="BN135" s="12"/>
      <c r="BO135" s="12"/>
      <c r="BP135" s="12"/>
      <c r="BQ135" s="12"/>
      <c r="BR135" s="12"/>
      <c r="BS135" s="12"/>
      <c r="BT135" s="12"/>
      <c r="BU135" s="12"/>
      <c r="BV135" s="12"/>
      <c r="BW135" s="12"/>
      <c r="BX135" s="12"/>
      <c r="BY135" s="12"/>
      <c r="BZ135" s="12"/>
      <c r="CA135" s="12"/>
    </row>
    <row r="136" spans="17:79" s="2" customFormat="1" hidden="1"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12"/>
      <c r="AF136" s="12"/>
      <c r="AG136" s="12"/>
      <c r="AH136" s="12"/>
      <c r="AI136" s="12"/>
      <c r="AJ136" s="12"/>
      <c r="AK136" s="12"/>
      <c r="AL136" s="12"/>
      <c r="AM136" s="12"/>
      <c r="AN136" s="12"/>
      <c r="AO136" s="12"/>
      <c r="AP136" s="12"/>
      <c r="AQ136" s="12"/>
      <c r="AR136" s="12"/>
      <c r="AS136" s="12"/>
      <c r="AT136" s="12"/>
      <c r="AU136" s="12"/>
      <c r="AV136" s="12"/>
      <c r="AW136" s="12"/>
      <c r="AX136" s="12"/>
      <c r="AY136" s="12"/>
      <c r="AZ136" s="12"/>
      <c r="BA136" s="12"/>
      <c r="BB136" s="12"/>
      <c r="BC136" s="12"/>
      <c r="BD136" s="12"/>
      <c r="BE136" s="12"/>
      <c r="BF136" s="12"/>
      <c r="BG136" s="12"/>
      <c r="BH136" s="12"/>
      <c r="BI136" s="12"/>
      <c r="BJ136" s="12"/>
      <c r="BK136" s="12"/>
      <c r="BL136" s="12"/>
      <c r="BM136" s="12"/>
      <c r="BN136" s="12"/>
      <c r="BO136" s="12"/>
      <c r="BP136" s="12"/>
      <c r="BQ136" s="12"/>
      <c r="BR136" s="12"/>
      <c r="BS136" s="12"/>
      <c r="BT136" s="12"/>
      <c r="BU136" s="12"/>
      <c r="BV136" s="12"/>
      <c r="BW136" s="12"/>
      <c r="BX136" s="12"/>
      <c r="BY136" s="12"/>
      <c r="BZ136" s="12"/>
      <c r="CA136" s="12"/>
    </row>
    <row r="137" spans="17:79" s="2" customFormat="1" hidden="1"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12"/>
      <c r="AF137" s="12"/>
      <c r="AG137" s="12"/>
      <c r="AH137" s="12"/>
      <c r="AI137" s="12"/>
      <c r="AJ137" s="12"/>
      <c r="AK137" s="12"/>
      <c r="AL137" s="12"/>
      <c r="AM137" s="12"/>
      <c r="AN137" s="12"/>
      <c r="AO137" s="12"/>
      <c r="AP137" s="12"/>
      <c r="AQ137" s="12"/>
      <c r="AR137" s="12"/>
      <c r="AS137" s="12"/>
      <c r="AT137" s="12"/>
      <c r="AU137" s="12"/>
      <c r="AV137" s="12"/>
      <c r="AW137" s="12"/>
      <c r="AX137" s="12"/>
      <c r="AY137" s="12"/>
      <c r="AZ137" s="12"/>
      <c r="BA137" s="12"/>
      <c r="BB137" s="12"/>
      <c r="BC137" s="12"/>
      <c r="BD137" s="12"/>
      <c r="BE137" s="12"/>
      <c r="BF137" s="12"/>
      <c r="BG137" s="12"/>
      <c r="BH137" s="12"/>
      <c r="BI137" s="12"/>
      <c r="BJ137" s="12"/>
      <c r="BK137" s="12"/>
      <c r="BL137" s="12"/>
      <c r="BM137" s="12"/>
      <c r="BN137" s="12"/>
      <c r="BO137" s="12"/>
      <c r="BP137" s="12"/>
      <c r="BQ137" s="12"/>
      <c r="BR137" s="12"/>
      <c r="BS137" s="12"/>
      <c r="BT137" s="12"/>
      <c r="BU137" s="12"/>
      <c r="BV137" s="12"/>
      <c r="BW137" s="12"/>
      <c r="BX137" s="12"/>
      <c r="BY137" s="12"/>
      <c r="BZ137" s="12"/>
      <c r="CA137" s="12"/>
    </row>
    <row r="138" spans="17:79" s="2" customFormat="1" hidden="1"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12"/>
      <c r="AF138" s="12"/>
      <c r="AG138" s="12"/>
      <c r="AH138" s="12"/>
      <c r="AI138" s="12"/>
      <c r="AJ138" s="12"/>
      <c r="AK138" s="12"/>
      <c r="AL138" s="12"/>
      <c r="AM138" s="12"/>
      <c r="AN138" s="12"/>
      <c r="AO138" s="12"/>
      <c r="AP138" s="12"/>
      <c r="AQ138" s="12"/>
      <c r="AR138" s="12"/>
      <c r="AS138" s="12"/>
      <c r="AT138" s="12"/>
      <c r="AU138" s="12"/>
      <c r="AV138" s="12"/>
      <c r="AW138" s="12"/>
      <c r="AX138" s="12"/>
      <c r="AY138" s="12"/>
      <c r="AZ138" s="12"/>
      <c r="BA138" s="12"/>
      <c r="BB138" s="12"/>
      <c r="BC138" s="12"/>
      <c r="BD138" s="12"/>
      <c r="BE138" s="12"/>
      <c r="BF138" s="12"/>
      <c r="BG138" s="12"/>
      <c r="BH138" s="12"/>
      <c r="BI138" s="12"/>
      <c r="BJ138" s="12"/>
      <c r="BK138" s="12"/>
      <c r="BL138" s="12"/>
      <c r="BM138" s="12"/>
      <c r="BN138" s="12"/>
      <c r="BO138" s="12"/>
      <c r="BP138" s="12"/>
      <c r="BQ138" s="12"/>
      <c r="BR138" s="12"/>
      <c r="BS138" s="12"/>
      <c r="BT138" s="12"/>
      <c r="BU138" s="12"/>
      <c r="BV138" s="12"/>
      <c r="BW138" s="12"/>
      <c r="BX138" s="12"/>
      <c r="BY138" s="12"/>
      <c r="BZ138" s="12"/>
      <c r="CA138" s="12"/>
    </row>
    <row r="139" spans="17:79" s="2" customFormat="1" hidden="1"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12"/>
      <c r="AF139" s="12"/>
      <c r="AG139" s="12"/>
      <c r="AH139" s="12"/>
      <c r="AI139" s="12"/>
      <c r="AJ139" s="12"/>
      <c r="AK139" s="12"/>
      <c r="AL139" s="12"/>
      <c r="AM139" s="12"/>
      <c r="AN139" s="12"/>
      <c r="AO139" s="12"/>
      <c r="AP139" s="12"/>
      <c r="AQ139" s="12"/>
      <c r="AR139" s="12"/>
      <c r="AS139" s="12"/>
      <c r="AT139" s="12"/>
      <c r="AU139" s="12"/>
      <c r="AV139" s="12"/>
      <c r="AW139" s="12"/>
      <c r="AX139" s="12"/>
      <c r="AY139" s="12"/>
      <c r="AZ139" s="12"/>
      <c r="BA139" s="12"/>
      <c r="BB139" s="12"/>
      <c r="BC139" s="12"/>
      <c r="BD139" s="12"/>
      <c r="BE139" s="12"/>
      <c r="BF139" s="12"/>
      <c r="BG139" s="12"/>
      <c r="BH139" s="12"/>
      <c r="BI139" s="12"/>
      <c r="BJ139" s="12"/>
      <c r="BK139" s="12"/>
      <c r="BL139" s="12"/>
      <c r="BM139" s="12"/>
      <c r="BN139" s="12"/>
      <c r="BO139" s="12"/>
      <c r="BP139" s="12"/>
      <c r="BQ139" s="12"/>
      <c r="BR139" s="12"/>
      <c r="BS139" s="12"/>
      <c r="BT139" s="12"/>
      <c r="BU139" s="12"/>
      <c r="BV139" s="12"/>
      <c r="BW139" s="12"/>
      <c r="BX139" s="12"/>
      <c r="BY139" s="12"/>
      <c r="BZ139" s="12"/>
      <c r="CA139" s="12"/>
    </row>
    <row r="140" spans="17:79" s="2" customFormat="1" hidden="1"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12"/>
      <c r="AF140" s="12"/>
      <c r="AG140" s="12"/>
      <c r="AH140" s="12"/>
      <c r="AI140" s="12"/>
      <c r="AJ140" s="12"/>
      <c r="AK140" s="12"/>
      <c r="AL140" s="12"/>
      <c r="AM140" s="12"/>
      <c r="AN140" s="12"/>
      <c r="AO140" s="12"/>
      <c r="AP140" s="12"/>
      <c r="AQ140" s="12"/>
      <c r="AR140" s="12"/>
      <c r="AS140" s="12"/>
      <c r="AT140" s="12"/>
      <c r="AU140" s="12"/>
      <c r="AV140" s="12"/>
      <c r="AW140" s="12"/>
      <c r="AX140" s="12"/>
      <c r="AY140" s="12"/>
      <c r="AZ140" s="12"/>
      <c r="BA140" s="12"/>
      <c r="BB140" s="12"/>
      <c r="BC140" s="12"/>
      <c r="BD140" s="12"/>
      <c r="BE140" s="12"/>
      <c r="BF140" s="12"/>
      <c r="BG140" s="12"/>
      <c r="BH140" s="12"/>
      <c r="BI140" s="12"/>
      <c r="BJ140" s="12"/>
      <c r="BK140" s="12"/>
      <c r="BL140" s="12"/>
      <c r="BM140" s="12"/>
      <c r="BN140" s="12"/>
      <c r="BO140" s="12"/>
      <c r="BP140" s="12"/>
      <c r="BQ140" s="12"/>
      <c r="BR140" s="12"/>
      <c r="BS140" s="12"/>
      <c r="BT140" s="12"/>
      <c r="BU140" s="12"/>
      <c r="BV140" s="12"/>
      <c r="BW140" s="12"/>
      <c r="BX140" s="12"/>
      <c r="BY140" s="12"/>
      <c r="BZ140" s="12"/>
      <c r="CA140" s="12"/>
    </row>
    <row r="141" spans="17:79" s="2" customFormat="1" hidden="1"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12"/>
      <c r="AF141" s="12"/>
      <c r="AG141" s="12"/>
      <c r="AH141" s="12"/>
      <c r="AI141" s="12"/>
      <c r="AJ141" s="12"/>
      <c r="AK141" s="12"/>
      <c r="AL141" s="12"/>
      <c r="AM141" s="12"/>
      <c r="AN141" s="12"/>
      <c r="AO141" s="12"/>
      <c r="AP141" s="12"/>
      <c r="AQ141" s="12"/>
      <c r="AR141" s="12"/>
      <c r="AS141" s="12"/>
      <c r="AT141" s="12"/>
      <c r="AU141" s="12"/>
      <c r="AV141" s="12"/>
      <c r="AW141" s="12"/>
      <c r="AX141" s="12"/>
      <c r="AY141" s="12"/>
      <c r="AZ141" s="12"/>
      <c r="BA141" s="12"/>
      <c r="BB141" s="12"/>
      <c r="BC141" s="12"/>
      <c r="BD141" s="12"/>
      <c r="BE141" s="12"/>
      <c r="BF141" s="12"/>
      <c r="BG141" s="12"/>
      <c r="BH141" s="12"/>
      <c r="BI141" s="12"/>
      <c r="BJ141" s="12"/>
      <c r="BK141" s="12"/>
      <c r="BL141" s="12"/>
      <c r="BM141" s="12"/>
      <c r="BN141" s="12"/>
      <c r="BO141" s="12"/>
      <c r="BP141" s="12"/>
      <c r="BQ141" s="12"/>
      <c r="BR141" s="12"/>
      <c r="BS141" s="12"/>
      <c r="BT141" s="12"/>
      <c r="BU141" s="12"/>
      <c r="BV141" s="12"/>
      <c r="BW141" s="12"/>
      <c r="BX141" s="12"/>
      <c r="BY141" s="12"/>
      <c r="BZ141" s="12"/>
      <c r="CA141" s="12"/>
    </row>
    <row r="142" spans="17:79" s="2" customFormat="1" hidden="1"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12"/>
      <c r="AF142" s="12"/>
      <c r="AG142" s="12"/>
      <c r="AH142" s="12"/>
      <c r="AI142" s="12"/>
      <c r="AJ142" s="12"/>
      <c r="AK142" s="12"/>
      <c r="AL142" s="12"/>
      <c r="AM142" s="12"/>
      <c r="AN142" s="12"/>
      <c r="AO142" s="12"/>
      <c r="AP142" s="12"/>
      <c r="AQ142" s="12"/>
      <c r="AR142" s="12"/>
      <c r="AS142" s="12"/>
      <c r="AT142" s="12"/>
      <c r="AU142" s="12"/>
      <c r="AV142" s="12"/>
      <c r="AW142" s="12"/>
      <c r="AX142" s="12"/>
      <c r="AY142" s="12"/>
      <c r="AZ142" s="12"/>
      <c r="BA142" s="12"/>
      <c r="BB142" s="12"/>
      <c r="BC142" s="12"/>
      <c r="BD142" s="12"/>
      <c r="BE142" s="12"/>
      <c r="BF142" s="12"/>
      <c r="BG142" s="12"/>
      <c r="BH142" s="12"/>
      <c r="BI142" s="12"/>
      <c r="BJ142" s="12"/>
      <c r="BK142" s="12"/>
      <c r="BL142" s="12"/>
      <c r="BM142" s="12"/>
      <c r="BN142" s="12"/>
      <c r="BO142" s="12"/>
      <c r="BP142" s="12"/>
      <c r="BQ142" s="12"/>
      <c r="BR142" s="12"/>
      <c r="BS142" s="12"/>
      <c r="BT142" s="12"/>
      <c r="BU142" s="12"/>
      <c r="BV142" s="12"/>
      <c r="BW142" s="12"/>
      <c r="BX142" s="12"/>
      <c r="BY142" s="12"/>
      <c r="BZ142" s="12"/>
      <c r="CA142" s="12"/>
    </row>
    <row r="143" spans="17:79" s="2" customFormat="1" hidden="1"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12"/>
      <c r="AF143" s="12"/>
      <c r="AG143" s="12"/>
      <c r="AH143" s="12"/>
      <c r="AI143" s="12"/>
      <c r="AJ143" s="12"/>
      <c r="AK143" s="12"/>
      <c r="AL143" s="12"/>
      <c r="AM143" s="12"/>
      <c r="AN143" s="12"/>
      <c r="AO143" s="12"/>
      <c r="AP143" s="12"/>
      <c r="AQ143" s="12"/>
      <c r="AR143" s="12"/>
      <c r="AS143" s="12"/>
      <c r="AT143" s="12"/>
      <c r="AU143" s="12"/>
      <c r="AV143" s="12"/>
      <c r="AW143" s="12"/>
      <c r="AX143" s="12"/>
      <c r="AY143" s="12"/>
      <c r="AZ143" s="12"/>
      <c r="BA143" s="12"/>
      <c r="BB143" s="12"/>
      <c r="BC143" s="12"/>
      <c r="BD143" s="12"/>
      <c r="BE143" s="12"/>
      <c r="BF143" s="12"/>
      <c r="BG143" s="12"/>
      <c r="BH143" s="12"/>
      <c r="BI143" s="12"/>
      <c r="BJ143" s="12"/>
      <c r="BK143" s="12"/>
      <c r="BL143" s="12"/>
      <c r="BM143" s="12"/>
      <c r="BN143" s="12"/>
      <c r="BO143" s="12"/>
      <c r="BP143" s="12"/>
      <c r="BQ143" s="12"/>
      <c r="BR143" s="12"/>
      <c r="BS143" s="12"/>
      <c r="BT143" s="12"/>
      <c r="BU143" s="12"/>
      <c r="BV143" s="12"/>
      <c r="BW143" s="12"/>
      <c r="BX143" s="12"/>
      <c r="BY143" s="12"/>
      <c r="BZ143" s="12"/>
      <c r="CA143" s="12"/>
    </row>
    <row r="144" spans="17:79" s="2" customFormat="1" hidden="1"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12"/>
      <c r="AF144" s="12"/>
      <c r="AG144" s="12"/>
      <c r="AH144" s="12"/>
      <c r="AI144" s="12"/>
      <c r="AJ144" s="12"/>
      <c r="AK144" s="12"/>
      <c r="AL144" s="12"/>
      <c r="AM144" s="12"/>
      <c r="AN144" s="12"/>
      <c r="AO144" s="12"/>
      <c r="AP144" s="12"/>
      <c r="AQ144" s="12"/>
      <c r="AR144" s="12"/>
      <c r="AS144" s="12"/>
      <c r="AT144" s="12"/>
      <c r="AU144" s="12"/>
      <c r="AV144" s="12"/>
      <c r="AW144" s="12"/>
      <c r="AX144" s="12"/>
      <c r="AY144" s="12"/>
      <c r="AZ144" s="12"/>
      <c r="BA144" s="12"/>
      <c r="BB144" s="12"/>
      <c r="BC144" s="12"/>
      <c r="BD144" s="12"/>
      <c r="BE144" s="12"/>
      <c r="BF144" s="12"/>
      <c r="BG144" s="12"/>
      <c r="BH144" s="12"/>
      <c r="BI144" s="12"/>
      <c r="BJ144" s="12"/>
      <c r="BK144" s="12"/>
      <c r="BL144" s="12"/>
      <c r="BM144" s="12"/>
      <c r="BN144" s="12"/>
      <c r="BO144" s="12"/>
      <c r="BP144" s="12"/>
      <c r="BQ144" s="12"/>
      <c r="BR144" s="12"/>
      <c r="BS144" s="12"/>
      <c r="BT144" s="12"/>
      <c r="BU144" s="12"/>
      <c r="BV144" s="12"/>
      <c r="BW144" s="12"/>
      <c r="BX144" s="12"/>
      <c r="BY144" s="12"/>
      <c r="BZ144" s="12"/>
      <c r="CA144" s="12"/>
    </row>
    <row r="145" spans="17:79" s="2" customFormat="1" hidden="1"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12"/>
      <c r="AF145" s="12"/>
      <c r="AG145" s="12"/>
      <c r="AH145" s="12"/>
      <c r="AI145" s="12"/>
      <c r="AJ145" s="12"/>
      <c r="AK145" s="12"/>
      <c r="AL145" s="12"/>
      <c r="AM145" s="12"/>
      <c r="AN145" s="12"/>
      <c r="AO145" s="12"/>
      <c r="AP145" s="12"/>
      <c r="AQ145" s="12"/>
      <c r="AR145" s="12"/>
      <c r="AS145" s="12"/>
      <c r="AT145" s="12"/>
      <c r="AU145" s="12"/>
      <c r="AV145" s="12"/>
      <c r="AW145" s="12"/>
      <c r="AX145" s="12"/>
      <c r="AY145" s="12"/>
      <c r="AZ145" s="12"/>
      <c r="BA145" s="12"/>
      <c r="BB145" s="12"/>
      <c r="BC145" s="12"/>
      <c r="BD145" s="12"/>
      <c r="BE145" s="12"/>
      <c r="BF145" s="12"/>
      <c r="BG145" s="12"/>
      <c r="BH145" s="12"/>
      <c r="BI145" s="12"/>
      <c r="BJ145" s="12"/>
      <c r="BK145" s="12"/>
      <c r="BL145" s="12"/>
      <c r="BM145" s="12"/>
      <c r="BN145" s="12"/>
      <c r="BO145" s="12"/>
      <c r="BP145" s="12"/>
      <c r="BQ145" s="12"/>
      <c r="BR145" s="12"/>
      <c r="BS145" s="12"/>
      <c r="BT145" s="12"/>
      <c r="BU145" s="12"/>
      <c r="BV145" s="12"/>
      <c r="BW145" s="12"/>
      <c r="BX145" s="12"/>
      <c r="BY145" s="12"/>
      <c r="BZ145" s="12"/>
      <c r="CA145" s="12"/>
    </row>
    <row r="146" spans="17:79" s="2" customFormat="1" hidden="1"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12"/>
      <c r="AF146" s="12"/>
      <c r="AG146" s="12"/>
      <c r="AH146" s="12"/>
      <c r="AI146" s="12"/>
      <c r="AJ146" s="12"/>
      <c r="AK146" s="12"/>
      <c r="AL146" s="12"/>
      <c r="AM146" s="12"/>
      <c r="AN146" s="12"/>
      <c r="AO146" s="12"/>
      <c r="AP146" s="12"/>
      <c r="AQ146" s="12"/>
      <c r="AR146" s="12"/>
      <c r="AS146" s="12"/>
      <c r="AT146" s="12"/>
      <c r="AU146" s="12"/>
      <c r="AV146" s="12"/>
      <c r="AW146" s="12"/>
      <c r="AX146" s="12"/>
      <c r="AY146" s="12"/>
      <c r="AZ146" s="12"/>
      <c r="BA146" s="12"/>
      <c r="BB146" s="12"/>
      <c r="BC146" s="12"/>
      <c r="BD146" s="12"/>
      <c r="BE146" s="12"/>
      <c r="BF146" s="12"/>
      <c r="BG146" s="12"/>
      <c r="BH146" s="12"/>
      <c r="BI146" s="12"/>
      <c r="BJ146" s="12"/>
      <c r="BK146" s="12"/>
      <c r="BL146" s="12"/>
      <c r="BM146" s="12"/>
      <c r="BN146" s="12"/>
      <c r="BO146" s="12"/>
      <c r="BP146" s="12"/>
      <c r="BQ146" s="12"/>
      <c r="BR146" s="12"/>
      <c r="BS146" s="12"/>
      <c r="BT146" s="12"/>
      <c r="BU146" s="12"/>
      <c r="BV146" s="12"/>
      <c r="BW146" s="12"/>
      <c r="BX146" s="12"/>
      <c r="BY146" s="12"/>
      <c r="BZ146" s="12"/>
      <c r="CA146" s="12"/>
    </row>
    <row r="147" spans="17:79" s="2" customFormat="1" hidden="1"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12"/>
      <c r="AF147" s="12"/>
      <c r="AG147" s="12"/>
      <c r="AH147" s="12"/>
      <c r="AI147" s="12"/>
      <c r="AJ147" s="12"/>
      <c r="AK147" s="12"/>
      <c r="AL147" s="12"/>
      <c r="AM147" s="12"/>
      <c r="AN147" s="12"/>
      <c r="AO147" s="12"/>
      <c r="AP147" s="12"/>
      <c r="AQ147" s="12"/>
      <c r="AR147" s="12"/>
      <c r="AS147" s="12"/>
      <c r="AT147" s="12"/>
      <c r="AU147" s="12"/>
      <c r="AV147" s="12"/>
      <c r="AW147" s="12"/>
      <c r="AX147" s="12"/>
      <c r="AY147" s="12"/>
      <c r="AZ147" s="12"/>
      <c r="BA147" s="12"/>
      <c r="BB147" s="12"/>
      <c r="BC147" s="12"/>
      <c r="BD147" s="12"/>
      <c r="BE147" s="12"/>
      <c r="BF147" s="12"/>
      <c r="BG147" s="12"/>
      <c r="BH147" s="12"/>
      <c r="BI147" s="12"/>
      <c r="BJ147" s="12"/>
      <c r="BK147" s="12"/>
      <c r="BL147" s="12"/>
      <c r="BM147" s="12"/>
      <c r="BN147" s="12"/>
      <c r="BO147" s="12"/>
      <c r="BP147" s="12"/>
      <c r="BQ147" s="12"/>
      <c r="BR147" s="12"/>
      <c r="BS147" s="12"/>
      <c r="BT147" s="12"/>
      <c r="BU147" s="12"/>
      <c r="BV147" s="12"/>
      <c r="BW147" s="12"/>
      <c r="BX147" s="12"/>
      <c r="BY147" s="12"/>
      <c r="BZ147" s="12"/>
      <c r="CA147" s="12"/>
    </row>
    <row r="148" spans="17:79" s="2" customFormat="1" hidden="1"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12"/>
      <c r="AF148" s="12"/>
      <c r="AG148" s="12"/>
      <c r="AH148" s="12"/>
      <c r="AI148" s="12"/>
      <c r="AJ148" s="12"/>
      <c r="AK148" s="12"/>
      <c r="AL148" s="12"/>
      <c r="AM148" s="12"/>
      <c r="AN148" s="12"/>
      <c r="AO148" s="12"/>
      <c r="AP148" s="12"/>
      <c r="AQ148" s="12"/>
      <c r="AR148" s="12"/>
      <c r="AS148" s="12"/>
      <c r="AT148" s="12"/>
      <c r="AU148" s="12"/>
      <c r="AV148" s="12"/>
      <c r="AW148" s="12"/>
      <c r="AX148" s="12"/>
      <c r="AY148" s="12"/>
      <c r="AZ148" s="12"/>
      <c r="BA148" s="12"/>
      <c r="BB148" s="12"/>
      <c r="BC148" s="12"/>
      <c r="BD148" s="12"/>
      <c r="BE148" s="12"/>
      <c r="BF148" s="12"/>
      <c r="BG148" s="12"/>
      <c r="BH148" s="12"/>
      <c r="BI148" s="12"/>
      <c r="BJ148" s="12"/>
      <c r="BK148" s="12"/>
      <c r="BL148" s="12"/>
      <c r="BM148" s="12"/>
      <c r="BN148" s="12"/>
      <c r="BO148" s="12"/>
      <c r="BP148" s="12"/>
      <c r="BQ148" s="12"/>
      <c r="BR148" s="12"/>
      <c r="BS148" s="12"/>
      <c r="BT148" s="12"/>
      <c r="BU148" s="12"/>
      <c r="BV148" s="12"/>
      <c r="BW148" s="12"/>
      <c r="BX148" s="12"/>
      <c r="BY148" s="12"/>
      <c r="BZ148" s="12"/>
      <c r="CA148" s="12"/>
    </row>
    <row r="149" spans="17:79" s="2" customFormat="1" hidden="1"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12"/>
      <c r="AF149" s="12"/>
      <c r="AG149" s="12"/>
      <c r="AH149" s="12"/>
      <c r="AI149" s="12"/>
      <c r="AJ149" s="12"/>
      <c r="AK149" s="12"/>
      <c r="AL149" s="12"/>
      <c r="AM149" s="12"/>
      <c r="AN149" s="12"/>
      <c r="AO149" s="12"/>
      <c r="AP149" s="12"/>
      <c r="AQ149" s="12"/>
      <c r="AR149" s="12"/>
      <c r="AS149" s="12"/>
      <c r="AT149" s="12"/>
      <c r="AU149" s="12"/>
      <c r="AV149" s="12"/>
      <c r="AW149" s="12"/>
      <c r="AX149" s="12"/>
      <c r="AY149" s="12"/>
      <c r="AZ149" s="12"/>
      <c r="BA149" s="12"/>
      <c r="BB149" s="12"/>
      <c r="BC149" s="12"/>
      <c r="BD149" s="12"/>
      <c r="BE149" s="12"/>
      <c r="BF149" s="12"/>
      <c r="BG149" s="12"/>
      <c r="BH149" s="12"/>
      <c r="BI149" s="12"/>
      <c r="BJ149" s="12"/>
      <c r="BK149" s="12"/>
      <c r="BL149" s="12"/>
      <c r="BM149" s="12"/>
      <c r="BN149" s="12"/>
      <c r="BO149" s="12"/>
      <c r="BP149" s="12"/>
      <c r="BQ149" s="12"/>
      <c r="BR149" s="12"/>
      <c r="BS149" s="12"/>
      <c r="BT149" s="12"/>
      <c r="BU149" s="12"/>
      <c r="BV149" s="12"/>
      <c r="BW149" s="12"/>
      <c r="BX149" s="12"/>
      <c r="BY149" s="12"/>
      <c r="BZ149" s="12"/>
      <c r="CA149" s="12"/>
    </row>
    <row r="150" spans="17:79" s="2" customFormat="1" hidden="1"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12"/>
      <c r="AF150" s="12"/>
      <c r="AG150" s="12"/>
      <c r="AH150" s="12"/>
      <c r="AI150" s="12"/>
      <c r="AJ150" s="12"/>
      <c r="AK150" s="12"/>
      <c r="AL150" s="12"/>
      <c r="AM150" s="12"/>
      <c r="AN150" s="12"/>
      <c r="AO150" s="12"/>
      <c r="AP150" s="12"/>
      <c r="AQ150" s="12"/>
      <c r="AR150" s="12"/>
      <c r="AS150" s="12"/>
      <c r="AT150" s="12"/>
      <c r="AU150" s="12"/>
      <c r="AV150" s="12"/>
      <c r="AW150" s="12"/>
      <c r="AX150" s="12"/>
      <c r="AY150" s="12"/>
      <c r="AZ150" s="12"/>
      <c r="BA150" s="12"/>
      <c r="BB150" s="12"/>
      <c r="BC150" s="12"/>
      <c r="BD150" s="12"/>
      <c r="BE150" s="12"/>
      <c r="BF150" s="12"/>
      <c r="BG150" s="12"/>
      <c r="BH150" s="12"/>
      <c r="BI150" s="12"/>
      <c r="BJ150" s="12"/>
      <c r="BK150" s="12"/>
      <c r="BL150" s="12"/>
      <c r="BM150" s="12"/>
      <c r="BN150" s="12"/>
      <c r="BO150" s="12"/>
      <c r="BP150" s="12"/>
      <c r="BQ150" s="12"/>
      <c r="BR150" s="12"/>
      <c r="BS150" s="12"/>
      <c r="BT150" s="12"/>
      <c r="BU150" s="12"/>
      <c r="BV150" s="12"/>
      <c r="BW150" s="12"/>
      <c r="BX150" s="12"/>
      <c r="BY150" s="12"/>
      <c r="BZ150" s="12"/>
      <c r="CA150" s="12"/>
    </row>
    <row r="151" spans="17:79" s="2" customFormat="1" hidden="1"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12"/>
      <c r="AF151" s="12"/>
      <c r="AG151" s="12"/>
      <c r="AH151" s="12"/>
      <c r="AI151" s="12"/>
      <c r="AJ151" s="12"/>
      <c r="AK151" s="12"/>
      <c r="AL151" s="12"/>
      <c r="AM151" s="12"/>
      <c r="AN151" s="12"/>
      <c r="AO151" s="12"/>
      <c r="AP151" s="12"/>
      <c r="AQ151" s="12"/>
      <c r="AR151" s="12"/>
      <c r="AS151" s="12"/>
      <c r="AT151" s="12"/>
      <c r="AU151" s="12"/>
      <c r="AV151" s="12"/>
      <c r="AW151" s="12"/>
      <c r="AX151" s="12"/>
      <c r="AY151" s="12"/>
      <c r="AZ151" s="12"/>
      <c r="BA151" s="12"/>
      <c r="BB151" s="12"/>
      <c r="BC151" s="12"/>
      <c r="BD151" s="12"/>
      <c r="BE151" s="12"/>
      <c r="BF151" s="12"/>
      <c r="BG151" s="12"/>
      <c r="BH151" s="12"/>
      <c r="BI151" s="12"/>
      <c r="BJ151" s="12"/>
      <c r="BK151" s="12"/>
      <c r="BL151" s="12"/>
      <c r="BM151" s="12"/>
      <c r="BN151" s="12"/>
      <c r="BO151" s="12"/>
      <c r="BP151" s="12"/>
      <c r="BQ151" s="12"/>
      <c r="BR151" s="12"/>
      <c r="BS151" s="12"/>
      <c r="BT151" s="12"/>
      <c r="BU151" s="12"/>
      <c r="BV151" s="12"/>
      <c r="BW151" s="12"/>
      <c r="BX151" s="12"/>
      <c r="BY151" s="12"/>
      <c r="BZ151" s="12"/>
      <c r="CA151" s="12"/>
    </row>
    <row r="152" spans="17:79" s="2" customFormat="1" hidden="1"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12"/>
      <c r="AF152" s="12"/>
      <c r="AG152" s="12"/>
      <c r="AH152" s="12"/>
      <c r="AI152" s="12"/>
      <c r="AJ152" s="12"/>
      <c r="AK152" s="12"/>
      <c r="AL152" s="12"/>
      <c r="AM152" s="12"/>
      <c r="AN152" s="12"/>
      <c r="AO152" s="12"/>
      <c r="AP152" s="12"/>
      <c r="AQ152" s="12"/>
      <c r="AR152" s="12"/>
      <c r="AS152" s="12"/>
      <c r="AT152" s="12"/>
      <c r="AU152" s="12"/>
      <c r="AV152" s="12"/>
      <c r="AW152" s="12"/>
      <c r="AX152" s="12"/>
      <c r="AY152" s="12"/>
      <c r="AZ152" s="12"/>
      <c r="BA152" s="12"/>
      <c r="BB152" s="12"/>
      <c r="BC152" s="12"/>
      <c r="BD152" s="12"/>
      <c r="BE152" s="12"/>
      <c r="BF152" s="12"/>
      <c r="BG152" s="12"/>
      <c r="BH152" s="12"/>
      <c r="BI152" s="12"/>
      <c r="BJ152" s="12"/>
      <c r="BK152" s="12"/>
      <c r="BL152" s="12"/>
      <c r="BM152" s="12"/>
      <c r="BN152" s="12"/>
      <c r="BO152" s="12"/>
      <c r="BP152" s="12"/>
      <c r="BQ152" s="12"/>
      <c r="BR152" s="12"/>
      <c r="BS152" s="12"/>
      <c r="BT152" s="12"/>
      <c r="BU152" s="12"/>
      <c r="BV152" s="12"/>
      <c r="BW152" s="12"/>
      <c r="BX152" s="12"/>
      <c r="BY152" s="12"/>
      <c r="BZ152" s="12"/>
      <c r="CA152" s="12"/>
    </row>
    <row r="153" spans="17:79" s="2" customFormat="1" hidden="1"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12"/>
      <c r="AF153" s="12"/>
      <c r="AG153" s="12"/>
      <c r="AH153" s="12"/>
      <c r="AI153" s="12"/>
      <c r="AJ153" s="12"/>
      <c r="AK153" s="12"/>
      <c r="AL153" s="12"/>
      <c r="AM153" s="12"/>
      <c r="AN153" s="12"/>
      <c r="AO153" s="12"/>
      <c r="AP153" s="12"/>
      <c r="AQ153" s="12"/>
      <c r="AR153" s="12"/>
      <c r="AS153" s="12"/>
      <c r="AT153" s="12"/>
      <c r="AU153" s="12"/>
      <c r="AV153" s="12"/>
      <c r="AW153" s="12"/>
      <c r="AX153" s="12"/>
      <c r="AY153" s="12"/>
      <c r="AZ153" s="12"/>
      <c r="BA153" s="12"/>
      <c r="BB153" s="12"/>
      <c r="BC153" s="12"/>
      <c r="BD153" s="12"/>
      <c r="BE153" s="12"/>
      <c r="BF153" s="12"/>
      <c r="BG153" s="12"/>
      <c r="BH153" s="12"/>
      <c r="BI153" s="12"/>
      <c r="BJ153" s="12"/>
      <c r="BK153" s="12"/>
      <c r="BL153" s="12"/>
      <c r="BM153" s="12"/>
      <c r="BN153" s="12"/>
      <c r="BO153" s="12"/>
      <c r="BP153" s="12"/>
      <c r="BQ153" s="12"/>
      <c r="BR153" s="12"/>
      <c r="BS153" s="12"/>
      <c r="BT153" s="12"/>
      <c r="BU153" s="12"/>
      <c r="BV153" s="12"/>
      <c r="BW153" s="12"/>
      <c r="BX153" s="12"/>
      <c r="BY153" s="12"/>
      <c r="BZ153" s="12"/>
      <c r="CA153" s="12"/>
    </row>
    <row r="154" spans="17:79" s="2" customFormat="1" hidden="1"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12"/>
      <c r="AF154" s="12"/>
      <c r="AG154" s="12"/>
      <c r="AH154" s="12"/>
      <c r="AI154" s="12"/>
      <c r="AJ154" s="12"/>
      <c r="AK154" s="12"/>
      <c r="AL154" s="12"/>
      <c r="AM154" s="12"/>
      <c r="AN154" s="12"/>
      <c r="AO154" s="12"/>
      <c r="AP154" s="12"/>
      <c r="AQ154" s="12"/>
      <c r="AR154" s="12"/>
      <c r="AS154" s="12"/>
      <c r="AT154" s="12"/>
      <c r="AU154" s="12"/>
      <c r="AV154" s="12"/>
      <c r="AW154" s="12"/>
      <c r="AX154" s="12"/>
      <c r="AY154" s="12"/>
      <c r="AZ154" s="12"/>
      <c r="BA154" s="12"/>
      <c r="BB154" s="12"/>
      <c r="BC154" s="12"/>
      <c r="BD154" s="12"/>
      <c r="BE154" s="12"/>
      <c r="BF154" s="12"/>
      <c r="BG154" s="12"/>
      <c r="BH154" s="12"/>
      <c r="BI154" s="12"/>
      <c r="BJ154" s="12"/>
      <c r="BK154" s="12"/>
      <c r="BL154" s="12"/>
      <c r="BM154" s="12"/>
      <c r="BN154" s="12"/>
      <c r="BO154" s="12"/>
      <c r="BP154" s="12"/>
      <c r="BQ154" s="12"/>
      <c r="BR154" s="12"/>
      <c r="BS154" s="12"/>
      <c r="BT154" s="12"/>
      <c r="BU154" s="12"/>
      <c r="BV154" s="12"/>
      <c r="BW154" s="12"/>
      <c r="BX154" s="12"/>
      <c r="BY154" s="12"/>
      <c r="BZ154" s="12"/>
      <c r="CA154" s="12"/>
    </row>
    <row r="155" spans="17:79" s="2" customFormat="1" hidden="1"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12"/>
      <c r="AF155" s="12"/>
      <c r="AG155" s="12"/>
      <c r="AH155" s="12"/>
      <c r="AI155" s="12"/>
      <c r="AJ155" s="12"/>
      <c r="AK155" s="12"/>
      <c r="AL155" s="12"/>
      <c r="AM155" s="12"/>
      <c r="AN155" s="12"/>
      <c r="AO155" s="12"/>
      <c r="AP155" s="12"/>
      <c r="AQ155" s="12"/>
      <c r="AR155" s="12"/>
      <c r="AS155" s="12"/>
      <c r="AT155" s="12"/>
      <c r="AU155" s="12"/>
      <c r="AV155" s="12"/>
      <c r="AW155" s="12"/>
      <c r="AX155" s="12"/>
      <c r="AY155" s="12"/>
      <c r="AZ155" s="12"/>
      <c r="BA155" s="12"/>
      <c r="BB155" s="12"/>
      <c r="BC155" s="12"/>
      <c r="BD155" s="12"/>
      <c r="BE155" s="12"/>
      <c r="BF155" s="12"/>
      <c r="BG155" s="12"/>
      <c r="BH155" s="12"/>
      <c r="BI155" s="12"/>
      <c r="BJ155" s="12"/>
      <c r="BK155" s="12"/>
      <c r="BL155" s="12"/>
      <c r="BM155" s="12"/>
      <c r="BN155" s="12"/>
      <c r="BO155" s="12"/>
      <c r="BP155" s="12"/>
      <c r="BQ155" s="12"/>
      <c r="BR155" s="12"/>
      <c r="BS155" s="12"/>
      <c r="BT155" s="12"/>
      <c r="BU155" s="12"/>
      <c r="BV155" s="12"/>
      <c r="BW155" s="12"/>
      <c r="BX155" s="12"/>
      <c r="BY155" s="12"/>
      <c r="BZ155" s="12"/>
      <c r="CA155" s="12"/>
    </row>
    <row r="156" spans="17:79" s="2" customFormat="1" hidden="1"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12"/>
      <c r="AF156" s="12"/>
      <c r="AG156" s="12"/>
      <c r="AH156" s="12"/>
      <c r="AI156" s="12"/>
      <c r="AJ156" s="12"/>
      <c r="AK156" s="12"/>
      <c r="AL156" s="12"/>
      <c r="AM156" s="12"/>
      <c r="AN156" s="12"/>
      <c r="AO156" s="12"/>
      <c r="AP156" s="12"/>
      <c r="AQ156" s="12"/>
      <c r="AR156" s="12"/>
      <c r="AS156" s="12"/>
      <c r="AT156" s="12"/>
      <c r="AU156" s="12"/>
      <c r="AV156" s="12"/>
      <c r="AW156" s="12"/>
      <c r="AX156" s="12"/>
      <c r="AY156" s="12"/>
      <c r="AZ156" s="12"/>
      <c r="BA156" s="12"/>
      <c r="BB156" s="12"/>
      <c r="BC156" s="12"/>
      <c r="BD156" s="12"/>
      <c r="BE156" s="12"/>
      <c r="BF156" s="12"/>
      <c r="BG156" s="12"/>
      <c r="BH156" s="12"/>
      <c r="BI156" s="12"/>
      <c r="BJ156" s="12"/>
      <c r="BK156" s="12"/>
      <c r="BL156" s="12"/>
      <c r="BM156" s="12"/>
      <c r="BN156" s="12"/>
      <c r="BO156" s="12"/>
      <c r="BP156" s="12"/>
      <c r="BQ156" s="12"/>
      <c r="BR156" s="12"/>
      <c r="BS156" s="12"/>
      <c r="BT156" s="12"/>
      <c r="BU156" s="12"/>
      <c r="BV156" s="12"/>
      <c r="BW156" s="12"/>
      <c r="BX156" s="12"/>
      <c r="BY156" s="12"/>
      <c r="BZ156" s="12"/>
      <c r="CA156" s="12"/>
    </row>
    <row r="157" spans="17:79" s="2" customFormat="1" hidden="1"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12"/>
      <c r="AF157" s="12"/>
      <c r="AG157" s="12"/>
      <c r="AH157" s="12"/>
      <c r="AI157" s="12"/>
      <c r="AJ157" s="12"/>
      <c r="AK157" s="12"/>
      <c r="AL157" s="12"/>
      <c r="AM157" s="12"/>
      <c r="AN157" s="12"/>
      <c r="AO157" s="12"/>
      <c r="AP157" s="12"/>
      <c r="AQ157" s="12"/>
      <c r="AR157" s="12"/>
      <c r="AS157" s="12"/>
      <c r="AT157" s="12"/>
      <c r="AU157" s="12"/>
      <c r="AV157" s="12"/>
      <c r="AW157" s="12"/>
      <c r="AX157" s="12"/>
      <c r="AY157" s="12"/>
      <c r="AZ157" s="12"/>
      <c r="BA157" s="12"/>
      <c r="BB157" s="12"/>
      <c r="BC157" s="12"/>
      <c r="BD157" s="12"/>
      <c r="BE157" s="12"/>
      <c r="BF157" s="12"/>
      <c r="BG157" s="12"/>
      <c r="BH157" s="12"/>
      <c r="BI157" s="12"/>
      <c r="BJ157" s="12"/>
      <c r="BK157" s="12"/>
      <c r="BL157" s="12"/>
      <c r="BM157" s="12"/>
      <c r="BN157" s="12"/>
      <c r="BO157" s="12"/>
      <c r="BP157" s="12"/>
      <c r="BQ157" s="12"/>
      <c r="BR157" s="12"/>
      <c r="BS157" s="12"/>
      <c r="BT157" s="12"/>
      <c r="BU157" s="12"/>
      <c r="BV157" s="12"/>
      <c r="BW157" s="12"/>
      <c r="BX157" s="12"/>
      <c r="BY157" s="12"/>
      <c r="BZ157" s="12"/>
      <c r="CA157" s="12"/>
    </row>
    <row r="158" spans="17:79" s="2" customFormat="1" hidden="1"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12"/>
      <c r="AF158" s="12"/>
      <c r="AG158" s="12"/>
      <c r="AH158" s="12"/>
      <c r="AI158" s="12"/>
      <c r="AJ158" s="12"/>
      <c r="AK158" s="12"/>
      <c r="AL158" s="12"/>
      <c r="AM158" s="12"/>
      <c r="AN158" s="12"/>
      <c r="AO158" s="12"/>
      <c r="AP158" s="12"/>
      <c r="AQ158" s="12"/>
      <c r="AR158" s="12"/>
      <c r="AS158" s="12"/>
      <c r="AT158" s="12"/>
      <c r="AU158" s="12"/>
      <c r="AV158" s="12"/>
      <c r="AW158" s="12"/>
      <c r="AX158" s="12"/>
      <c r="AY158" s="12"/>
      <c r="AZ158" s="12"/>
      <c r="BA158" s="12"/>
      <c r="BB158" s="12"/>
      <c r="BC158" s="12"/>
      <c r="BD158" s="12"/>
      <c r="BE158" s="12"/>
      <c r="BF158" s="12"/>
      <c r="BG158" s="12"/>
      <c r="BH158" s="12"/>
      <c r="BI158" s="12"/>
      <c r="BJ158" s="12"/>
      <c r="BK158" s="12"/>
      <c r="BL158" s="12"/>
      <c r="BM158" s="12"/>
      <c r="BN158" s="12"/>
      <c r="BO158" s="12"/>
      <c r="BP158" s="12"/>
      <c r="BQ158" s="12"/>
      <c r="BR158" s="12"/>
      <c r="BS158" s="12"/>
      <c r="BT158" s="12"/>
      <c r="BU158" s="12"/>
      <c r="BV158" s="12"/>
      <c r="BW158" s="12"/>
      <c r="BX158" s="12"/>
      <c r="BY158" s="12"/>
      <c r="BZ158" s="12"/>
      <c r="CA158" s="12"/>
    </row>
    <row r="159" spans="17:79" s="2" customFormat="1" hidden="1"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12"/>
      <c r="AF159" s="12"/>
      <c r="AG159" s="12"/>
      <c r="AH159" s="12"/>
      <c r="AI159" s="12"/>
      <c r="AJ159" s="12"/>
      <c r="AK159" s="12"/>
      <c r="AL159" s="12"/>
      <c r="AM159" s="12"/>
      <c r="AN159" s="12"/>
      <c r="AO159" s="12"/>
      <c r="AP159" s="12"/>
      <c r="AQ159" s="12"/>
      <c r="AR159" s="12"/>
      <c r="AS159" s="12"/>
      <c r="AT159" s="12"/>
      <c r="AU159" s="12"/>
      <c r="AV159" s="12"/>
      <c r="AW159" s="12"/>
      <c r="AX159" s="12"/>
      <c r="AY159" s="12"/>
      <c r="AZ159" s="12"/>
      <c r="BA159" s="12"/>
      <c r="BB159" s="12"/>
      <c r="BC159" s="12"/>
      <c r="BD159" s="12"/>
      <c r="BE159" s="12"/>
      <c r="BF159" s="12"/>
      <c r="BG159" s="12"/>
      <c r="BH159" s="12"/>
      <c r="BI159" s="12"/>
      <c r="BJ159" s="12"/>
      <c r="BK159" s="12"/>
      <c r="BL159" s="12"/>
      <c r="BM159" s="12"/>
      <c r="BN159" s="12"/>
      <c r="BO159" s="12"/>
      <c r="BP159" s="12"/>
      <c r="BQ159" s="12"/>
      <c r="BR159" s="12"/>
      <c r="BS159" s="12"/>
      <c r="BT159" s="12"/>
      <c r="BU159" s="12"/>
      <c r="BV159" s="12"/>
      <c r="BW159" s="12"/>
      <c r="BX159" s="12"/>
      <c r="BY159" s="12"/>
      <c r="BZ159" s="12"/>
      <c r="CA159" s="12"/>
    </row>
    <row r="160" spans="17:79" s="2" customFormat="1" hidden="1"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12"/>
      <c r="AF160" s="12"/>
      <c r="AG160" s="12"/>
      <c r="AH160" s="12"/>
      <c r="AI160" s="12"/>
      <c r="AJ160" s="12"/>
      <c r="AK160" s="12"/>
      <c r="AL160" s="12"/>
      <c r="AM160" s="12"/>
      <c r="AN160" s="12"/>
      <c r="AO160" s="12"/>
      <c r="AP160" s="12"/>
      <c r="AQ160" s="12"/>
      <c r="AR160" s="12"/>
      <c r="AS160" s="12"/>
      <c r="AT160" s="12"/>
      <c r="AU160" s="12"/>
      <c r="AV160" s="12"/>
      <c r="AW160" s="12"/>
      <c r="AX160" s="12"/>
      <c r="AY160" s="12"/>
      <c r="AZ160" s="12"/>
      <c r="BA160" s="12"/>
      <c r="BB160" s="12"/>
      <c r="BC160" s="12"/>
      <c r="BD160" s="12"/>
      <c r="BE160" s="12"/>
      <c r="BF160" s="12"/>
      <c r="BG160" s="12"/>
      <c r="BH160" s="12"/>
      <c r="BI160" s="12"/>
      <c r="BJ160" s="12"/>
      <c r="BK160" s="12"/>
      <c r="BL160" s="12"/>
      <c r="BM160" s="12"/>
      <c r="BN160" s="12"/>
      <c r="BO160" s="12"/>
      <c r="BP160" s="12"/>
      <c r="BQ160" s="12"/>
      <c r="BR160" s="12"/>
      <c r="BS160" s="12"/>
      <c r="BT160" s="12"/>
      <c r="BU160" s="12"/>
      <c r="BV160" s="12"/>
      <c r="BW160" s="12"/>
      <c r="BX160" s="12"/>
      <c r="BY160" s="12"/>
      <c r="BZ160" s="12"/>
      <c r="CA160" s="12"/>
    </row>
    <row r="161" spans="17:79" s="2" customFormat="1" hidden="1"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12"/>
      <c r="AF161" s="12"/>
      <c r="AG161" s="12"/>
      <c r="AH161" s="12"/>
      <c r="AI161" s="12"/>
      <c r="AJ161" s="12"/>
      <c r="AK161" s="12"/>
      <c r="AL161" s="12"/>
      <c r="AM161" s="12"/>
      <c r="AN161" s="12"/>
      <c r="AO161" s="12"/>
      <c r="AP161" s="12"/>
      <c r="AQ161" s="12"/>
      <c r="AR161" s="12"/>
      <c r="AS161" s="12"/>
      <c r="AT161" s="12"/>
      <c r="AU161" s="12"/>
      <c r="AV161" s="12"/>
      <c r="AW161" s="12"/>
      <c r="AX161" s="12"/>
      <c r="AY161" s="12"/>
      <c r="AZ161" s="12"/>
      <c r="BA161" s="12"/>
      <c r="BB161" s="12"/>
      <c r="BC161" s="12"/>
      <c r="BD161" s="12"/>
      <c r="BE161" s="12"/>
      <c r="BF161" s="12"/>
      <c r="BG161" s="12"/>
      <c r="BH161" s="12"/>
      <c r="BI161" s="12"/>
      <c r="BJ161" s="12"/>
      <c r="BK161" s="12"/>
      <c r="BL161" s="12"/>
      <c r="BM161" s="12"/>
      <c r="BN161" s="12"/>
      <c r="BO161" s="12"/>
      <c r="BP161" s="12"/>
      <c r="BQ161" s="12"/>
      <c r="BR161" s="12"/>
      <c r="BS161" s="12"/>
      <c r="BT161" s="12"/>
      <c r="BU161" s="12"/>
      <c r="BV161" s="12"/>
      <c r="BW161" s="12"/>
      <c r="BX161" s="12"/>
      <c r="BY161" s="12"/>
      <c r="BZ161" s="12"/>
      <c r="CA161" s="12"/>
    </row>
    <row r="162" spans="17:79" s="2" customFormat="1" hidden="1"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12"/>
      <c r="AF162" s="12"/>
      <c r="AG162" s="12"/>
      <c r="AH162" s="12"/>
      <c r="AI162" s="12"/>
      <c r="AJ162" s="12"/>
      <c r="AK162" s="12"/>
      <c r="AL162" s="12"/>
      <c r="AM162" s="12"/>
      <c r="AN162" s="12"/>
      <c r="AO162" s="12"/>
      <c r="AP162" s="12"/>
      <c r="AQ162" s="12"/>
      <c r="AR162" s="12"/>
      <c r="AS162" s="12"/>
      <c r="AT162" s="12"/>
      <c r="AU162" s="12"/>
      <c r="AV162" s="12"/>
      <c r="AW162" s="12"/>
      <c r="AX162" s="12"/>
      <c r="AY162" s="12"/>
      <c r="AZ162" s="12"/>
      <c r="BA162" s="12"/>
      <c r="BB162" s="12"/>
      <c r="BC162" s="12"/>
      <c r="BD162" s="12"/>
      <c r="BE162" s="12"/>
      <c r="BF162" s="12"/>
      <c r="BG162" s="12"/>
      <c r="BH162" s="12"/>
      <c r="BI162" s="12"/>
      <c r="BJ162" s="12"/>
      <c r="BK162" s="12"/>
      <c r="BL162" s="12"/>
      <c r="BM162" s="12"/>
      <c r="BN162" s="12"/>
      <c r="BO162" s="12"/>
      <c r="BP162" s="12"/>
      <c r="BQ162" s="12"/>
      <c r="BR162" s="12"/>
      <c r="BS162" s="12"/>
      <c r="BT162" s="12"/>
      <c r="BU162" s="12"/>
      <c r="BV162" s="12"/>
      <c r="BW162" s="12"/>
      <c r="BX162" s="12"/>
      <c r="BY162" s="12"/>
      <c r="BZ162" s="12"/>
      <c r="CA162" s="12"/>
    </row>
    <row r="163" spans="17:79" s="2" customFormat="1" hidden="1"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12"/>
      <c r="AF163" s="12"/>
      <c r="AG163" s="12"/>
      <c r="AH163" s="12"/>
      <c r="AI163" s="12"/>
      <c r="AJ163" s="12"/>
      <c r="AK163" s="12"/>
      <c r="AL163" s="12"/>
      <c r="AM163" s="12"/>
      <c r="AN163" s="12"/>
      <c r="AO163" s="12"/>
      <c r="AP163" s="12"/>
      <c r="AQ163" s="12"/>
      <c r="AR163" s="12"/>
      <c r="AS163" s="12"/>
      <c r="AT163" s="12"/>
      <c r="AU163" s="12"/>
      <c r="AV163" s="12"/>
      <c r="AW163" s="12"/>
      <c r="AX163" s="12"/>
      <c r="AY163" s="12"/>
      <c r="AZ163" s="12"/>
      <c r="BA163" s="12"/>
      <c r="BB163" s="12"/>
      <c r="BC163" s="12"/>
      <c r="BD163" s="12"/>
      <c r="BE163" s="12"/>
      <c r="BF163" s="12"/>
      <c r="BG163" s="12"/>
      <c r="BH163" s="12"/>
      <c r="BI163" s="12"/>
      <c r="BJ163" s="12"/>
      <c r="BK163" s="12"/>
      <c r="BL163" s="12"/>
      <c r="BM163" s="12"/>
      <c r="BN163" s="12"/>
      <c r="BO163" s="12"/>
      <c r="BP163" s="12"/>
      <c r="BQ163" s="12"/>
      <c r="BR163" s="12"/>
      <c r="BS163" s="12"/>
      <c r="BT163" s="12"/>
      <c r="BU163" s="12"/>
      <c r="BV163" s="12"/>
      <c r="BW163" s="12"/>
      <c r="BX163" s="12"/>
      <c r="BY163" s="12"/>
      <c r="BZ163" s="12"/>
      <c r="CA163" s="12"/>
    </row>
    <row r="164" spans="17:79" s="2" customFormat="1" hidden="1"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12"/>
      <c r="AF164" s="12"/>
      <c r="AG164" s="12"/>
      <c r="AH164" s="12"/>
      <c r="AI164" s="12"/>
      <c r="AJ164" s="12"/>
      <c r="AK164" s="12"/>
      <c r="AL164" s="12"/>
      <c r="AM164" s="12"/>
      <c r="AN164" s="12"/>
      <c r="AO164" s="12"/>
      <c r="AP164" s="12"/>
      <c r="AQ164" s="12"/>
      <c r="AR164" s="12"/>
      <c r="AS164" s="12"/>
      <c r="AT164" s="12"/>
      <c r="AU164" s="12"/>
      <c r="AV164" s="12"/>
      <c r="AW164" s="12"/>
      <c r="AX164" s="12"/>
      <c r="AY164" s="12"/>
      <c r="AZ164" s="12"/>
      <c r="BA164" s="12"/>
      <c r="BB164" s="12"/>
      <c r="BC164" s="12"/>
      <c r="BD164" s="12"/>
      <c r="BE164" s="12"/>
      <c r="BF164" s="12"/>
      <c r="BG164" s="12"/>
      <c r="BH164" s="12"/>
      <c r="BI164" s="12"/>
      <c r="BJ164" s="12"/>
      <c r="BK164" s="12"/>
      <c r="BL164" s="12"/>
      <c r="BM164" s="12"/>
      <c r="BN164" s="12"/>
      <c r="BO164" s="12"/>
      <c r="BP164" s="12"/>
      <c r="BQ164" s="12"/>
      <c r="BR164" s="12"/>
      <c r="BS164" s="12"/>
      <c r="BT164" s="12"/>
      <c r="BU164" s="12"/>
      <c r="BV164" s="12"/>
      <c r="BW164" s="12"/>
      <c r="BX164" s="12"/>
      <c r="BY164" s="12"/>
      <c r="BZ164" s="12"/>
      <c r="CA164" s="12"/>
    </row>
    <row r="165" spans="17:79" s="2" customFormat="1" hidden="1"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12"/>
      <c r="AF165" s="12"/>
      <c r="AG165" s="12"/>
      <c r="AH165" s="12"/>
      <c r="AI165" s="12"/>
      <c r="AJ165" s="12"/>
      <c r="AK165" s="12"/>
      <c r="AL165" s="12"/>
      <c r="AM165" s="12"/>
      <c r="AN165" s="12"/>
      <c r="AO165" s="12"/>
      <c r="AP165" s="12"/>
      <c r="AQ165" s="12"/>
      <c r="AR165" s="12"/>
      <c r="AS165" s="12"/>
      <c r="AT165" s="12"/>
      <c r="AU165" s="12"/>
      <c r="AV165" s="12"/>
      <c r="AW165" s="12"/>
      <c r="AX165" s="12"/>
      <c r="AY165" s="12"/>
      <c r="AZ165" s="12"/>
      <c r="BA165" s="12"/>
      <c r="BB165" s="12"/>
      <c r="BC165" s="12"/>
      <c r="BD165" s="12"/>
      <c r="BE165" s="12"/>
      <c r="BF165" s="12"/>
      <c r="BG165" s="12"/>
      <c r="BH165" s="12"/>
      <c r="BI165" s="12"/>
      <c r="BJ165" s="12"/>
      <c r="BK165" s="12"/>
      <c r="BL165" s="12"/>
      <c r="BM165" s="12"/>
      <c r="BN165" s="12"/>
      <c r="BO165" s="12"/>
      <c r="BP165" s="12"/>
      <c r="BQ165" s="12"/>
      <c r="BR165" s="12"/>
      <c r="BS165" s="12"/>
      <c r="BT165" s="12"/>
      <c r="BU165" s="12"/>
      <c r="BV165" s="12"/>
      <c r="BW165" s="12"/>
      <c r="BX165" s="12"/>
      <c r="BY165" s="12"/>
      <c r="BZ165" s="12"/>
      <c r="CA165" s="12"/>
    </row>
    <row r="166" spans="17:79" s="2" customFormat="1" hidden="1"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12"/>
      <c r="AF166" s="12"/>
      <c r="AG166" s="12"/>
      <c r="AH166" s="12"/>
      <c r="AI166" s="12"/>
      <c r="AJ166" s="12"/>
      <c r="AK166" s="12"/>
      <c r="AL166" s="12"/>
      <c r="AM166" s="12"/>
      <c r="AN166" s="12"/>
      <c r="AO166" s="12"/>
      <c r="AP166" s="12"/>
      <c r="AQ166" s="12"/>
      <c r="AR166" s="12"/>
      <c r="AS166" s="12"/>
      <c r="AT166" s="12"/>
      <c r="AU166" s="12"/>
      <c r="AV166" s="12"/>
      <c r="AW166" s="12"/>
      <c r="AX166" s="12"/>
      <c r="AY166" s="12"/>
      <c r="AZ166" s="12"/>
      <c r="BA166" s="12"/>
      <c r="BB166" s="12"/>
      <c r="BC166" s="12"/>
      <c r="BD166" s="12"/>
      <c r="BE166" s="12"/>
      <c r="BF166" s="12"/>
      <c r="BG166" s="12"/>
      <c r="BH166" s="12"/>
      <c r="BI166" s="12"/>
      <c r="BJ166" s="12"/>
      <c r="BK166" s="12"/>
      <c r="BL166" s="12"/>
      <c r="BM166" s="12"/>
      <c r="BN166" s="12"/>
      <c r="BO166" s="12"/>
      <c r="BP166" s="12"/>
      <c r="BQ166" s="12"/>
      <c r="BR166" s="12"/>
      <c r="BS166" s="12"/>
      <c r="BT166" s="12"/>
      <c r="BU166" s="12"/>
      <c r="BV166" s="12"/>
      <c r="BW166" s="12"/>
      <c r="BX166" s="12"/>
      <c r="BY166" s="12"/>
      <c r="BZ166" s="12"/>
      <c r="CA166" s="12"/>
    </row>
    <row r="167" spans="17:79" s="2" customFormat="1" hidden="1"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12"/>
      <c r="AF167" s="12"/>
      <c r="AG167" s="12"/>
      <c r="AH167" s="12"/>
      <c r="AI167" s="12"/>
      <c r="AJ167" s="12"/>
      <c r="AK167" s="12"/>
      <c r="AL167" s="12"/>
      <c r="AM167" s="12"/>
      <c r="AN167" s="12"/>
      <c r="AO167" s="12"/>
      <c r="AP167" s="12"/>
      <c r="AQ167" s="12"/>
      <c r="AR167" s="12"/>
      <c r="AS167" s="12"/>
      <c r="AT167" s="12"/>
      <c r="AU167" s="12"/>
      <c r="AV167" s="12"/>
      <c r="AW167" s="12"/>
      <c r="AX167" s="12"/>
      <c r="AY167" s="12"/>
      <c r="AZ167" s="12"/>
      <c r="BA167" s="12"/>
      <c r="BB167" s="12"/>
      <c r="BC167" s="12"/>
      <c r="BD167" s="12"/>
      <c r="BE167" s="12"/>
      <c r="BF167" s="12"/>
      <c r="BG167" s="12"/>
      <c r="BH167" s="12"/>
      <c r="BI167" s="12"/>
      <c r="BJ167" s="12"/>
      <c r="BK167" s="12"/>
      <c r="BL167" s="12"/>
      <c r="BM167" s="12"/>
      <c r="BN167" s="12"/>
      <c r="BO167" s="12"/>
      <c r="BP167" s="12"/>
      <c r="BQ167" s="12"/>
      <c r="BR167" s="12"/>
      <c r="BS167" s="12"/>
      <c r="BT167" s="12"/>
      <c r="BU167" s="12"/>
      <c r="BV167" s="12"/>
      <c r="BW167" s="12"/>
      <c r="BX167" s="12"/>
      <c r="BY167" s="12"/>
      <c r="BZ167" s="12"/>
      <c r="CA167" s="12"/>
    </row>
    <row r="168" spans="17:79" s="2" customFormat="1" hidden="1"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12"/>
      <c r="AF168" s="12"/>
      <c r="AG168" s="12"/>
      <c r="AH168" s="12"/>
      <c r="AI168" s="12"/>
      <c r="AJ168" s="12"/>
      <c r="AK168" s="12"/>
      <c r="AL168" s="12"/>
      <c r="AM168" s="12"/>
      <c r="AN168" s="12"/>
      <c r="AO168" s="12"/>
      <c r="AP168" s="12"/>
      <c r="AQ168" s="12"/>
      <c r="AR168" s="12"/>
      <c r="AS168" s="12"/>
      <c r="AT168" s="12"/>
      <c r="AU168" s="12"/>
      <c r="AV168" s="12"/>
      <c r="AW168" s="12"/>
      <c r="AX168" s="12"/>
      <c r="AY168" s="12"/>
      <c r="AZ168" s="12"/>
      <c r="BA168" s="12"/>
      <c r="BB168" s="12"/>
      <c r="BC168" s="12"/>
      <c r="BD168" s="12"/>
      <c r="BE168" s="12"/>
      <c r="BF168" s="12"/>
      <c r="BG168" s="12"/>
      <c r="BH168" s="12"/>
      <c r="BI168" s="12"/>
      <c r="BJ168" s="12"/>
      <c r="BK168" s="12"/>
      <c r="BL168" s="12"/>
      <c r="BM168" s="12"/>
      <c r="BN168" s="12"/>
      <c r="BO168" s="12"/>
      <c r="BP168" s="12"/>
      <c r="BQ168" s="12"/>
      <c r="BR168" s="12"/>
      <c r="BS168" s="12"/>
      <c r="BT168" s="12"/>
      <c r="BU168" s="12"/>
      <c r="BV168" s="12"/>
      <c r="BW168" s="12"/>
      <c r="BX168" s="12"/>
      <c r="BY168" s="12"/>
      <c r="BZ168" s="12"/>
      <c r="CA168" s="12"/>
    </row>
    <row r="169" spans="17:79" s="2" customFormat="1" hidden="1"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12"/>
      <c r="AF169" s="12"/>
      <c r="AG169" s="12"/>
      <c r="AH169" s="12"/>
      <c r="AI169" s="12"/>
      <c r="AJ169" s="12"/>
      <c r="AK169" s="12"/>
      <c r="AL169" s="12"/>
      <c r="AM169" s="12"/>
      <c r="AN169" s="12"/>
      <c r="AO169" s="12"/>
      <c r="AP169" s="12"/>
      <c r="AQ169" s="12"/>
      <c r="AR169" s="12"/>
      <c r="AS169" s="12"/>
      <c r="AT169" s="12"/>
      <c r="AU169" s="12"/>
      <c r="AV169" s="12"/>
      <c r="AW169" s="12"/>
      <c r="AX169" s="12"/>
      <c r="AY169" s="12"/>
      <c r="AZ169" s="12"/>
      <c r="BA169" s="12"/>
      <c r="BB169" s="12"/>
      <c r="BC169" s="12"/>
      <c r="BD169" s="12"/>
      <c r="BE169" s="12"/>
      <c r="BF169" s="12"/>
      <c r="BG169" s="12"/>
      <c r="BH169" s="12"/>
      <c r="BI169" s="12"/>
      <c r="BJ169" s="12"/>
      <c r="BK169" s="12"/>
      <c r="BL169" s="12"/>
      <c r="BM169" s="12"/>
      <c r="BN169" s="12"/>
      <c r="BO169" s="12"/>
      <c r="BP169" s="12"/>
      <c r="BQ169" s="12"/>
      <c r="BR169" s="12"/>
      <c r="BS169" s="12"/>
      <c r="BT169" s="12"/>
      <c r="BU169" s="12"/>
      <c r="BV169" s="12"/>
      <c r="BW169" s="12"/>
      <c r="BX169" s="12"/>
      <c r="BY169" s="12"/>
      <c r="BZ169" s="12"/>
      <c r="CA169" s="12"/>
    </row>
    <row r="170" spans="17:79" s="2" customFormat="1" hidden="1"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12"/>
      <c r="AF170" s="12"/>
      <c r="AG170" s="12"/>
      <c r="AH170" s="12"/>
      <c r="AI170" s="12"/>
      <c r="AJ170" s="12"/>
      <c r="AK170" s="12"/>
      <c r="AL170" s="12"/>
      <c r="AM170" s="12"/>
      <c r="AN170" s="12"/>
      <c r="AO170" s="12"/>
      <c r="AP170" s="12"/>
      <c r="AQ170" s="12"/>
      <c r="AR170" s="12"/>
      <c r="AS170" s="12"/>
      <c r="AT170" s="12"/>
      <c r="AU170" s="12"/>
      <c r="AV170" s="12"/>
      <c r="AW170" s="12"/>
      <c r="AX170" s="12"/>
      <c r="AY170" s="12"/>
      <c r="AZ170" s="12"/>
      <c r="BA170" s="12"/>
      <c r="BB170" s="12"/>
      <c r="BC170" s="12"/>
      <c r="BD170" s="12"/>
      <c r="BE170" s="12"/>
      <c r="BF170" s="12"/>
      <c r="BG170" s="12"/>
      <c r="BH170" s="12"/>
      <c r="BI170" s="12"/>
      <c r="BJ170" s="12"/>
      <c r="BK170" s="12"/>
      <c r="BL170" s="12"/>
      <c r="BM170" s="12"/>
      <c r="BN170" s="12"/>
      <c r="BO170" s="12"/>
      <c r="BP170" s="12"/>
      <c r="BQ170" s="12"/>
      <c r="BR170" s="12"/>
      <c r="BS170" s="12"/>
      <c r="BT170" s="12"/>
      <c r="BU170" s="12"/>
      <c r="BV170" s="12"/>
      <c r="BW170" s="12"/>
      <c r="BX170" s="12"/>
      <c r="BY170" s="12"/>
      <c r="BZ170" s="12"/>
      <c r="CA170" s="12"/>
    </row>
    <row r="171" spans="17:79" s="2" customFormat="1" hidden="1"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12"/>
      <c r="AF171" s="12"/>
      <c r="AG171" s="12"/>
      <c r="AH171" s="12"/>
      <c r="AI171" s="12"/>
      <c r="AJ171" s="12"/>
      <c r="AK171" s="12"/>
      <c r="AL171" s="12"/>
      <c r="AM171" s="12"/>
      <c r="AN171" s="12"/>
      <c r="AO171" s="12"/>
      <c r="AP171" s="12"/>
      <c r="AQ171" s="12"/>
      <c r="AR171" s="12"/>
      <c r="AS171" s="12"/>
      <c r="AT171" s="12"/>
      <c r="AU171" s="12"/>
      <c r="AV171" s="12"/>
      <c r="AW171" s="12"/>
      <c r="AX171" s="12"/>
      <c r="AY171" s="12"/>
      <c r="AZ171" s="12"/>
      <c r="BA171" s="12"/>
      <c r="BB171" s="12"/>
      <c r="BC171" s="12"/>
      <c r="BD171" s="12"/>
      <c r="BE171" s="12"/>
      <c r="BF171" s="12"/>
      <c r="BG171" s="12"/>
      <c r="BH171" s="12"/>
      <c r="BI171" s="12"/>
      <c r="BJ171" s="12"/>
      <c r="BK171" s="12"/>
      <c r="BL171" s="12"/>
      <c r="BM171" s="12"/>
      <c r="BN171" s="12"/>
      <c r="BO171" s="12"/>
      <c r="BP171" s="12"/>
      <c r="BQ171" s="12"/>
      <c r="BR171" s="12"/>
      <c r="BS171" s="12"/>
      <c r="BT171" s="12"/>
      <c r="BU171" s="12"/>
      <c r="BV171" s="12"/>
      <c r="BW171" s="12"/>
      <c r="BX171" s="12"/>
      <c r="BY171" s="12"/>
      <c r="BZ171" s="12"/>
      <c r="CA171" s="12"/>
    </row>
    <row r="172" spans="17:79" s="2" customFormat="1" hidden="1"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12"/>
      <c r="AF172" s="12"/>
      <c r="AG172" s="12"/>
      <c r="AH172" s="12"/>
      <c r="AI172" s="12"/>
      <c r="AJ172" s="12"/>
      <c r="AK172" s="12"/>
      <c r="AL172" s="12"/>
      <c r="AM172" s="12"/>
      <c r="AN172" s="12"/>
      <c r="AO172" s="12"/>
      <c r="AP172" s="12"/>
      <c r="AQ172" s="12"/>
      <c r="AR172" s="12"/>
      <c r="AS172" s="12"/>
      <c r="AT172" s="12"/>
      <c r="AU172" s="12"/>
      <c r="AV172" s="12"/>
      <c r="AW172" s="12"/>
      <c r="AX172" s="12"/>
      <c r="AY172" s="12"/>
      <c r="AZ172" s="12"/>
      <c r="BA172" s="12"/>
      <c r="BB172" s="12"/>
      <c r="BC172" s="12"/>
      <c r="BD172" s="12"/>
      <c r="BE172" s="12"/>
      <c r="BF172" s="12"/>
      <c r="BG172" s="12"/>
      <c r="BH172" s="12"/>
      <c r="BI172" s="12"/>
      <c r="BJ172" s="12"/>
      <c r="BK172" s="12"/>
      <c r="BL172" s="12"/>
      <c r="BM172" s="12"/>
      <c r="BN172" s="12"/>
      <c r="BO172" s="12"/>
      <c r="BP172" s="12"/>
      <c r="BQ172" s="12"/>
      <c r="BR172" s="12"/>
      <c r="BS172" s="12"/>
      <c r="BT172" s="12"/>
      <c r="BU172" s="12"/>
      <c r="BV172" s="12"/>
      <c r="BW172" s="12"/>
      <c r="BX172" s="12"/>
      <c r="BY172" s="12"/>
      <c r="BZ172" s="12"/>
      <c r="CA172" s="12"/>
    </row>
    <row r="173" spans="17:79" s="2" customFormat="1" hidden="1"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12"/>
      <c r="AF173" s="12"/>
      <c r="AG173" s="12"/>
      <c r="AH173" s="12"/>
      <c r="AI173" s="12"/>
      <c r="AJ173" s="12"/>
      <c r="AK173" s="12"/>
      <c r="AL173" s="12"/>
      <c r="AM173" s="12"/>
      <c r="AN173" s="12"/>
      <c r="AO173" s="12"/>
      <c r="AP173" s="12"/>
      <c r="AQ173" s="12"/>
      <c r="AR173" s="12"/>
      <c r="AS173" s="12"/>
      <c r="AT173" s="12"/>
      <c r="AU173" s="12"/>
      <c r="AV173" s="12"/>
      <c r="AW173" s="12"/>
      <c r="AX173" s="12"/>
      <c r="AY173" s="12"/>
      <c r="AZ173" s="12"/>
      <c r="BA173" s="12"/>
      <c r="BB173" s="12"/>
      <c r="BC173" s="12"/>
      <c r="BD173" s="12"/>
      <c r="BE173" s="12"/>
      <c r="BF173" s="12"/>
      <c r="BG173" s="12"/>
      <c r="BH173" s="12"/>
      <c r="BI173" s="12"/>
      <c r="BJ173" s="12"/>
      <c r="BK173" s="12"/>
      <c r="BL173" s="12"/>
      <c r="BM173" s="12"/>
      <c r="BN173" s="12"/>
      <c r="BO173" s="12"/>
      <c r="BP173" s="12"/>
      <c r="BQ173" s="12"/>
      <c r="BR173" s="12"/>
      <c r="BS173" s="12"/>
      <c r="BT173" s="12"/>
      <c r="BU173" s="12"/>
      <c r="BV173" s="12"/>
      <c r="BW173" s="12"/>
      <c r="BX173" s="12"/>
      <c r="BY173" s="12"/>
      <c r="BZ173" s="12"/>
      <c r="CA173" s="12"/>
    </row>
    <row r="174" spans="17:79" s="2" customFormat="1" hidden="1"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12"/>
      <c r="AF174" s="12"/>
      <c r="AG174" s="12"/>
      <c r="AH174" s="12"/>
      <c r="AI174" s="12"/>
      <c r="AJ174" s="12"/>
      <c r="AK174" s="12"/>
      <c r="AL174" s="12"/>
      <c r="AM174" s="12"/>
      <c r="AN174" s="12"/>
      <c r="AO174" s="12"/>
      <c r="AP174" s="12"/>
      <c r="AQ174" s="12"/>
      <c r="AR174" s="12"/>
      <c r="AS174" s="12"/>
      <c r="AT174" s="12"/>
      <c r="AU174" s="12"/>
      <c r="AV174" s="12"/>
      <c r="AW174" s="12"/>
      <c r="AX174" s="12"/>
      <c r="AY174" s="12"/>
      <c r="AZ174" s="12"/>
      <c r="BA174" s="12"/>
      <c r="BB174" s="12"/>
      <c r="BC174" s="12"/>
      <c r="BD174" s="12"/>
      <c r="BE174" s="12"/>
      <c r="BF174" s="12"/>
      <c r="BG174" s="12"/>
      <c r="BH174" s="12"/>
      <c r="BI174" s="12"/>
      <c r="BJ174" s="12"/>
      <c r="BK174" s="12"/>
      <c r="BL174" s="12"/>
      <c r="BM174" s="12"/>
      <c r="BN174" s="12"/>
      <c r="BO174" s="12"/>
      <c r="BP174" s="12"/>
      <c r="BQ174" s="12"/>
      <c r="BR174" s="12"/>
      <c r="BS174" s="12"/>
      <c r="BT174" s="12"/>
      <c r="BU174" s="12"/>
      <c r="BV174" s="12"/>
      <c r="BW174" s="12"/>
      <c r="BX174" s="12"/>
      <c r="BY174" s="12"/>
      <c r="BZ174" s="12"/>
      <c r="CA174" s="12"/>
    </row>
    <row r="175" spans="17:79" s="2" customFormat="1" hidden="1"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12"/>
      <c r="AF175" s="12"/>
      <c r="AG175" s="12"/>
      <c r="AH175" s="12"/>
      <c r="AI175" s="12"/>
      <c r="AJ175" s="12"/>
      <c r="AK175" s="12"/>
      <c r="AL175" s="12"/>
      <c r="AM175" s="12"/>
      <c r="AN175" s="12"/>
      <c r="AO175" s="12"/>
      <c r="AP175" s="12"/>
      <c r="AQ175" s="12"/>
      <c r="AR175" s="12"/>
      <c r="AS175" s="12"/>
      <c r="AT175" s="12"/>
      <c r="AU175" s="12"/>
      <c r="AV175" s="12"/>
      <c r="AW175" s="12"/>
      <c r="AX175" s="12"/>
      <c r="AY175" s="12"/>
      <c r="AZ175" s="12"/>
      <c r="BA175" s="12"/>
      <c r="BB175" s="12"/>
      <c r="BC175" s="12"/>
      <c r="BD175" s="12"/>
      <c r="BE175" s="12"/>
      <c r="BF175" s="12"/>
      <c r="BG175" s="12"/>
      <c r="BH175" s="12"/>
      <c r="BI175" s="12"/>
      <c r="BJ175" s="12"/>
      <c r="BK175" s="12"/>
      <c r="BL175" s="12"/>
      <c r="BM175" s="12"/>
      <c r="BN175" s="12"/>
      <c r="BO175" s="12"/>
      <c r="BP175" s="12"/>
      <c r="BQ175" s="12"/>
      <c r="BR175" s="12"/>
      <c r="BS175" s="12"/>
      <c r="BT175" s="12"/>
      <c r="BU175" s="12"/>
      <c r="BV175" s="12"/>
      <c r="BW175" s="12"/>
      <c r="BX175" s="12"/>
      <c r="BY175" s="12"/>
      <c r="BZ175" s="12"/>
      <c r="CA175" s="12"/>
    </row>
    <row r="176" spans="17:79" s="2" customFormat="1" hidden="1"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12"/>
      <c r="AF176" s="12"/>
      <c r="AG176" s="12"/>
      <c r="AH176" s="12"/>
      <c r="AI176" s="12"/>
      <c r="AJ176" s="12"/>
      <c r="AK176" s="12"/>
      <c r="AL176" s="12"/>
      <c r="AM176" s="12"/>
      <c r="AN176" s="12"/>
      <c r="AO176" s="12"/>
      <c r="AP176" s="12"/>
      <c r="AQ176" s="12"/>
      <c r="AR176" s="12"/>
      <c r="AS176" s="12"/>
      <c r="AT176" s="12"/>
      <c r="AU176" s="12"/>
      <c r="AV176" s="12"/>
      <c r="AW176" s="12"/>
      <c r="AX176" s="12"/>
      <c r="AY176" s="12"/>
      <c r="AZ176" s="12"/>
      <c r="BA176" s="12"/>
      <c r="BB176" s="12"/>
      <c r="BC176" s="12"/>
      <c r="BD176" s="12"/>
      <c r="BE176" s="12"/>
      <c r="BF176" s="12"/>
      <c r="BG176" s="12"/>
      <c r="BH176" s="12"/>
      <c r="BI176" s="12"/>
      <c r="BJ176" s="12"/>
      <c r="BK176" s="12"/>
      <c r="BL176" s="12"/>
      <c r="BM176" s="12"/>
      <c r="BN176" s="12"/>
      <c r="BO176" s="12"/>
      <c r="BP176" s="12"/>
      <c r="BQ176" s="12"/>
      <c r="BR176" s="12"/>
      <c r="BS176" s="12"/>
      <c r="BT176" s="12"/>
      <c r="BU176" s="12"/>
      <c r="BV176" s="12"/>
      <c r="BW176" s="12"/>
      <c r="BX176" s="12"/>
      <c r="BY176" s="12"/>
      <c r="BZ176" s="12"/>
      <c r="CA176" s="12"/>
    </row>
    <row r="177" spans="1:79" s="2" customFormat="1" hidden="1"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12"/>
      <c r="AF177" s="12"/>
      <c r="AG177" s="12"/>
      <c r="AH177" s="12"/>
      <c r="AI177" s="12"/>
      <c r="AJ177" s="12"/>
      <c r="AK177" s="12"/>
      <c r="AL177" s="12"/>
      <c r="AM177" s="12"/>
      <c r="AN177" s="12"/>
      <c r="AO177" s="12"/>
      <c r="AP177" s="12"/>
      <c r="AQ177" s="12"/>
      <c r="AR177" s="12"/>
      <c r="AS177" s="12"/>
      <c r="AT177" s="12"/>
      <c r="AU177" s="12"/>
      <c r="AV177" s="12"/>
      <c r="AW177" s="12"/>
      <c r="AX177" s="12"/>
      <c r="AY177" s="12"/>
      <c r="AZ177" s="12"/>
      <c r="BA177" s="12"/>
      <c r="BB177" s="12"/>
      <c r="BC177" s="12"/>
      <c r="BD177" s="12"/>
      <c r="BE177" s="12"/>
      <c r="BF177" s="12"/>
      <c r="BG177" s="12"/>
      <c r="BH177" s="12"/>
      <c r="BI177" s="12"/>
      <c r="BJ177" s="12"/>
      <c r="BK177" s="12"/>
      <c r="BL177" s="12"/>
      <c r="BM177" s="12"/>
      <c r="BN177" s="12"/>
      <c r="BO177" s="12"/>
      <c r="BP177" s="12"/>
      <c r="BQ177" s="12"/>
      <c r="BR177" s="12"/>
      <c r="BS177" s="12"/>
      <c r="BT177" s="12"/>
      <c r="BU177" s="12"/>
      <c r="BV177" s="12"/>
      <c r="BW177" s="12"/>
      <c r="BX177" s="12"/>
      <c r="BY177" s="12"/>
      <c r="BZ177" s="12"/>
      <c r="CA177" s="12"/>
    </row>
    <row r="178" spans="1:79" s="2" customFormat="1" hidden="1"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12"/>
      <c r="AF178" s="12"/>
      <c r="AG178" s="12"/>
      <c r="AH178" s="12"/>
      <c r="AI178" s="12"/>
      <c r="AJ178" s="12"/>
      <c r="AK178" s="12"/>
      <c r="AL178" s="12"/>
      <c r="AM178" s="12"/>
      <c r="AN178" s="12"/>
      <c r="AO178" s="12"/>
      <c r="AP178" s="12"/>
      <c r="AQ178" s="12"/>
      <c r="AR178" s="12"/>
      <c r="AS178" s="12"/>
      <c r="AT178" s="12"/>
      <c r="AU178" s="12"/>
      <c r="AV178" s="12"/>
      <c r="AW178" s="12"/>
      <c r="AX178" s="12"/>
      <c r="AY178" s="12"/>
      <c r="AZ178" s="12"/>
      <c r="BA178" s="12"/>
      <c r="BB178" s="12"/>
      <c r="BC178" s="12"/>
      <c r="BD178" s="12"/>
      <c r="BE178" s="12"/>
      <c r="BF178" s="12"/>
      <c r="BG178" s="12"/>
      <c r="BH178" s="12"/>
      <c r="BI178" s="12"/>
      <c r="BJ178" s="12"/>
      <c r="BK178" s="12"/>
      <c r="BL178" s="12"/>
      <c r="BM178" s="12"/>
      <c r="BN178" s="12"/>
      <c r="BO178" s="12"/>
      <c r="BP178" s="12"/>
      <c r="BQ178" s="12"/>
      <c r="BR178" s="12"/>
      <c r="BS178" s="12"/>
      <c r="BT178" s="12"/>
      <c r="BU178" s="12"/>
      <c r="BV178" s="12"/>
      <c r="BW178" s="12"/>
      <c r="BX178" s="12"/>
      <c r="BY178" s="12"/>
      <c r="BZ178" s="12"/>
      <c r="CA178" s="12"/>
    </row>
    <row r="179" spans="1:79" s="2" customFormat="1" hidden="1"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12"/>
      <c r="AF179" s="12"/>
      <c r="AG179" s="12"/>
      <c r="AH179" s="12"/>
      <c r="AI179" s="12"/>
      <c r="AJ179" s="12"/>
      <c r="AK179" s="12"/>
      <c r="AL179" s="12"/>
      <c r="AM179" s="12"/>
      <c r="AN179" s="12"/>
      <c r="AO179" s="12"/>
      <c r="AP179" s="12"/>
      <c r="AQ179" s="12"/>
      <c r="AR179" s="12"/>
      <c r="AS179" s="12"/>
      <c r="AT179" s="12"/>
      <c r="AU179" s="12"/>
      <c r="AV179" s="12"/>
      <c r="AW179" s="12"/>
      <c r="AX179" s="12"/>
      <c r="AY179" s="12"/>
      <c r="AZ179" s="12"/>
      <c r="BA179" s="12"/>
      <c r="BB179" s="12"/>
      <c r="BC179" s="12"/>
      <c r="BD179" s="12"/>
      <c r="BE179" s="12"/>
      <c r="BF179" s="12"/>
      <c r="BG179" s="12"/>
      <c r="BH179" s="12"/>
      <c r="BI179" s="12"/>
      <c r="BJ179" s="12"/>
      <c r="BK179" s="12"/>
      <c r="BL179" s="12"/>
      <c r="BM179" s="12"/>
      <c r="BN179" s="12"/>
      <c r="BO179" s="12"/>
      <c r="BP179" s="12"/>
      <c r="BQ179" s="12"/>
      <c r="BR179" s="12"/>
      <c r="BS179" s="12"/>
      <c r="BT179" s="12"/>
      <c r="BU179" s="12"/>
      <c r="BV179" s="12"/>
      <c r="BW179" s="12"/>
      <c r="BX179" s="12"/>
      <c r="BY179" s="12"/>
      <c r="BZ179" s="12"/>
      <c r="CA179" s="12"/>
    </row>
    <row r="180" spans="1:79" s="9" customFormat="1" hidden="1">
      <c r="A180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  <c r="P180" s="2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</row>
    <row r="181" spans="1:79" s="9" customFormat="1" hidden="1">
      <c r="A181"/>
      <c r="B181" s="7"/>
      <c r="C181" s="7"/>
      <c r="D181" s="7"/>
      <c r="E181" s="7"/>
      <c r="F181" s="7"/>
      <c r="G181" s="7"/>
      <c r="H181" s="7"/>
      <c r="I181" s="7"/>
      <c r="J181" s="7"/>
      <c r="K181" s="7"/>
      <c r="L181" s="7"/>
      <c r="M181" s="7"/>
      <c r="N181" s="7"/>
      <c r="O181" s="7"/>
      <c r="P181" s="2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</row>
    <row r="182" spans="1:79" s="9" customFormat="1" hidden="1">
      <c r="A182"/>
      <c r="B182" s="7"/>
      <c r="C182" s="32"/>
      <c r="D182" s="32"/>
      <c r="E182" s="32"/>
      <c r="F182" s="32"/>
      <c r="G182" s="32"/>
      <c r="H182" s="32"/>
      <c r="I182" s="32"/>
      <c r="J182" s="32"/>
      <c r="K182" s="32"/>
      <c r="L182" s="7"/>
      <c r="M182" s="7"/>
      <c r="N182" s="32"/>
      <c r="O182" s="7"/>
      <c r="P182" s="35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</row>
    <row r="183" spans="1:79" s="9" customFormat="1" hidden="1">
      <c r="A183"/>
      <c r="B183" s="32"/>
      <c r="C183" s="32"/>
      <c r="D183" s="32"/>
      <c r="E183" s="32"/>
      <c r="F183" s="32"/>
      <c r="G183" s="32"/>
      <c r="H183" s="32"/>
      <c r="I183" s="32"/>
      <c r="J183" s="32"/>
      <c r="K183" s="32"/>
      <c r="L183" s="7"/>
      <c r="M183" s="7"/>
      <c r="N183" s="32"/>
      <c r="O183" s="7"/>
      <c r="P183" s="2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</row>
    <row r="184" spans="1:79" s="9" customFormat="1" hidden="1">
      <c r="A184"/>
      <c r="B184" s="32"/>
      <c r="C184" s="32"/>
      <c r="D184" s="32"/>
      <c r="E184" s="32"/>
      <c r="F184" s="32"/>
      <c r="G184" s="32"/>
      <c r="H184" s="32"/>
      <c r="I184" s="32"/>
      <c r="J184" s="32"/>
      <c r="K184" s="32"/>
      <c r="L184" s="7"/>
      <c r="M184" s="7"/>
      <c r="N184" s="32"/>
      <c r="O184" s="7"/>
      <c r="P184" s="2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</row>
    <row r="185" spans="1:79" s="9" customFormat="1" ht="15.75" hidden="1">
      <c r="A185"/>
      <c r="B185" s="57" t="s">
        <v>226</v>
      </c>
      <c r="C185" s="46"/>
      <c r="D185" s="46"/>
      <c r="E185" s="46" t="s">
        <v>178</v>
      </c>
      <c r="F185" s="46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57"/>
      <c r="T185" s="57"/>
      <c r="U185" s="46"/>
      <c r="V185" s="58"/>
      <c r="W185" s="58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</row>
    <row r="186" spans="1:79" s="9" customFormat="1" hidden="1">
      <c r="A186"/>
      <c r="B186" s="58"/>
      <c r="C186" s="46"/>
      <c r="D186" s="46"/>
      <c r="E186" s="46"/>
      <c r="F186" s="46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57"/>
      <c r="R186" s="57"/>
      <c r="S186" s="57"/>
      <c r="T186" s="57"/>
      <c r="U186" s="58"/>
      <c r="V186" s="58"/>
      <c r="W186" s="58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</row>
    <row r="187" spans="1:79" s="9" customFormat="1" hidden="1">
      <c r="A187"/>
      <c r="B187" s="57" t="s">
        <v>53</v>
      </c>
      <c r="C187" s="46"/>
      <c r="D187" s="46"/>
      <c r="E187" s="46" t="s">
        <v>53</v>
      </c>
      <c r="F187" s="46"/>
      <c r="G187" s="48"/>
      <c r="H187" s="48" t="s">
        <v>27</v>
      </c>
      <c r="I187" s="48"/>
      <c r="J187" s="48" t="s">
        <v>227</v>
      </c>
      <c r="K187" s="48"/>
      <c r="L187" s="48" t="s">
        <v>32</v>
      </c>
      <c r="M187" s="48"/>
      <c r="N187" s="48" t="s">
        <v>36</v>
      </c>
      <c r="O187" s="46"/>
      <c r="P187" s="46"/>
      <c r="Q187" s="57"/>
      <c r="R187" s="57"/>
      <c r="S187" s="57"/>
      <c r="T187" s="58"/>
      <c r="U187" s="92"/>
      <c r="V187" s="80"/>
      <c r="W187" s="80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</row>
    <row r="188" spans="1:79" s="9" customFormat="1" hidden="1">
      <c r="A188"/>
      <c r="B188" s="81" t="s">
        <v>27</v>
      </c>
      <c r="C188" s="46"/>
      <c r="D188" s="46"/>
      <c r="E188" s="161">
        <v>12</v>
      </c>
      <c r="F188" s="161"/>
      <c r="G188" s="48"/>
      <c r="H188" s="162"/>
      <c r="I188" s="48"/>
      <c r="J188" s="161">
        <v>12</v>
      </c>
      <c r="K188" s="48"/>
      <c r="L188" s="162"/>
      <c r="M188" s="48"/>
      <c r="N188" s="161">
        <v>12</v>
      </c>
      <c r="O188" s="157"/>
      <c r="P188" s="157"/>
      <c r="Q188" s="57"/>
      <c r="R188" s="57"/>
      <c r="S188" s="57"/>
      <c r="T188" s="58"/>
      <c r="U188" s="48"/>
      <c r="V188" s="48"/>
      <c r="W188" s="46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</row>
    <row r="189" spans="1:79" s="9" customFormat="1" hidden="1">
      <c r="A189"/>
      <c r="B189" s="81" t="s">
        <v>32</v>
      </c>
      <c r="C189" s="46"/>
      <c r="D189" s="46"/>
      <c r="E189" s="161">
        <v>14</v>
      </c>
      <c r="F189" s="161"/>
      <c r="G189" s="48"/>
      <c r="H189" s="161">
        <v>14</v>
      </c>
      <c r="I189" s="48"/>
      <c r="J189" s="161">
        <v>14</v>
      </c>
      <c r="K189" s="48"/>
      <c r="L189" s="162"/>
      <c r="M189" s="48"/>
      <c r="N189" s="161">
        <v>14</v>
      </c>
      <c r="O189" s="157"/>
      <c r="P189" s="157"/>
      <c r="Q189" s="57"/>
      <c r="R189" s="57"/>
      <c r="S189" s="57"/>
      <c r="T189" s="58"/>
      <c r="U189" s="48"/>
      <c r="V189" s="48"/>
      <c r="W189" s="46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</row>
    <row r="190" spans="1:79" s="9" customFormat="1" hidden="1">
      <c r="A190"/>
      <c r="B190" s="81" t="s">
        <v>36</v>
      </c>
      <c r="C190" s="46"/>
      <c r="D190" s="46"/>
      <c r="E190" s="161">
        <v>16</v>
      </c>
      <c r="F190" s="161"/>
      <c r="G190" s="48"/>
      <c r="H190" s="161">
        <v>16</v>
      </c>
      <c r="I190" s="48"/>
      <c r="J190" s="161">
        <v>16</v>
      </c>
      <c r="K190" s="48"/>
      <c r="L190" s="162"/>
      <c r="M190" s="48"/>
      <c r="N190" s="161">
        <v>16</v>
      </c>
      <c r="O190" s="157"/>
      <c r="P190" s="157"/>
      <c r="Q190" s="57"/>
      <c r="R190" s="57"/>
      <c r="S190" s="57"/>
      <c r="T190" s="58"/>
      <c r="U190" s="48"/>
      <c r="V190" s="48"/>
      <c r="W190" s="46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</row>
    <row r="191" spans="1:79" s="9" customFormat="1" hidden="1">
      <c r="A191"/>
      <c r="C191" s="46"/>
      <c r="D191" s="46"/>
      <c r="E191" s="161">
        <v>18</v>
      </c>
      <c r="F191" s="161"/>
      <c r="G191" s="48"/>
      <c r="H191" s="162"/>
      <c r="I191" s="48"/>
      <c r="J191" s="161">
        <v>18</v>
      </c>
      <c r="K191" s="48"/>
      <c r="L191" s="162"/>
      <c r="M191" s="48"/>
      <c r="N191" s="162"/>
      <c r="O191" s="157"/>
      <c r="P191" s="157"/>
      <c r="Q191" s="57"/>
      <c r="R191" s="57"/>
      <c r="S191" s="57"/>
      <c r="T191" s="58"/>
      <c r="U191" s="48"/>
      <c r="V191" s="48"/>
      <c r="W191" s="46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</row>
    <row r="192" spans="1:79" s="9" customFormat="1" hidden="1">
      <c r="A192"/>
      <c r="B192" s="46"/>
      <c r="C192" s="46"/>
      <c r="D192" s="46"/>
      <c r="E192" s="161">
        <v>20</v>
      </c>
      <c r="F192" s="161"/>
      <c r="G192" s="48"/>
      <c r="H192" s="161">
        <v>20</v>
      </c>
      <c r="I192" s="48"/>
      <c r="J192" s="161">
        <v>20</v>
      </c>
      <c r="K192" s="48"/>
      <c r="L192" s="162"/>
      <c r="M192" s="48"/>
      <c r="N192" s="161">
        <v>20</v>
      </c>
      <c r="O192" s="157"/>
      <c r="P192" s="157"/>
      <c r="Q192" s="57"/>
      <c r="R192" s="57"/>
      <c r="S192" s="57"/>
      <c r="T192" s="58"/>
      <c r="U192" s="48"/>
      <c r="V192" s="48"/>
      <c r="W192" s="48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</row>
    <row r="193" spans="1:79" s="9" customFormat="1" hidden="1">
      <c r="A193"/>
      <c r="B193" s="46"/>
      <c r="C193" s="46"/>
      <c r="D193" s="46"/>
      <c r="E193" s="161">
        <v>22</v>
      </c>
      <c r="F193" s="161"/>
      <c r="G193" s="48"/>
      <c r="H193" s="161">
        <v>22</v>
      </c>
      <c r="I193" s="48"/>
      <c r="J193" s="161">
        <v>22</v>
      </c>
      <c r="K193" s="48"/>
      <c r="L193" s="162"/>
      <c r="M193" s="48"/>
      <c r="N193" s="162"/>
      <c r="O193" s="157"/>
      <c r="P193" s="157"/>
      <c r="Q193" s="57"/>
      <c r="R193" s="57"/>
      <c r="S193" s="57"/>
      <c r="T193" s="58"/>
      <c r="U193" s="48"/>
      <c r="V193" s="48"/>
      <c r="W193" s="48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</row>
    <row r="194" spans="1:79" s="9" customFormat="1" hidden="1">
      <c r="A194"/>
      <c r="B194" s="46"/>
      <c r="C194" s="46"/>
      <c r="D194" s="46"/>
      <c r="E194" s="162"/>
      <c r="F194" s="162"/>
      <c r="G194" s="46"/>
      <c r="H194" s="162"/>
      <c r="I194" s="46"/>
      <c r="J194" s="162"/>
      <c r="K194" s="46"/>
      <c r="L194" s="162"/>
      <c r="M194" s="48"/>
      <c r="N194" s="306">
        <v>25</v>
      </c>
      <c r="O194" s="157"/>
      <c r="P194" s="157"/>
      <c r="Q194" s="57"/>
      <c r="R194" s="57"/>
      <c r="S194" s="57"/>
      <c r="T194" s="58"/>
      <c r="U194" s="46"/>
      <c r="V194" s="46"/>
      <c r="W194" s="46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</row>
    <row r="195" spans="1:79" s="9" customFormat="1" hidden="1">
      <c r="A195"/>
      <c r="B195" s="46"/>
      <c r="C195" s="46"/>
      <c r="D195" s="46"/>
      <c r="E195" s="161">
        <v>26</v>
      </c>
      <c r="F195" s="161"/>
      <c r="G195" s="48"/>
      <c r="H195" s="161">
        <v>26</v>
      </c>
      <c r="I195" s="48"/>
      <c r="J195" s="161">
        <v>26</v>
      </c>
      <c r="K195" s="48"/>
      <c r="L195" s="161">
        <v>26</v>
      </c>
      <c r="M195" s="48"/>
      <c r="N195" s="162"/>
      <c r="O195" s="157"/>
      <c r="P195" s="157"/>
      <c r="Q195" s="57"/>
      <c r="R195" s="57"/>
      <c r="S195" s="57"/>
      <c r="T195" s="58"/>
      <c r="U195" s="48"/>
      <c r="V195" s="48"/>
      <c r="W195" s="48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</row>
    <row r="196" spans="1:79" s="9" customFormat="1" hidden="1">
      <c r="A196"/>
      <c r="B196" s="46"/>
      <c r="C196" s="46"/>
      <c r="D196" s="46"/>
      <c r="E196" s="164"/>
      <c r="F196" s="164"/>
      <c r="G196" s="46"/>
      <c r="H196" s="162"/>
      <c r="I196" s="46"/>
      <c r="J196" s="162"/>
      <c r="K196" s="46"/>
      <c r="L196" s="162"/>
      <c r="M196" s="48"/>
      <c r="N196" s="162"/>
      <c r="O196" s="157"/>
      <c r="P196" s="157"/>
      <c r="Q196" s="57"/>
      <c r="R196" s="57"/>
      <c r="S196" s="57"/>
      <c r="T196" s="46"/>
      <c r="U196" s="46"/>
      <c r="V196" s="46"/>
      <c r="W196" s="4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</row>
    <row r="197" spans="1:79" s="9" customFormat="1" hidden="1">
      <c r="A197"/>
      <c r="B197" s="46"/>
      <c r="C197" s="46"/>
      <c r="D197" s="46"/>
      <c r="E197" s="161">
        <v>30</v>
      </c>
      <c r="F197" s="161"/>
      <c r="G197" s="48"/>
      <c r="H197" s="161">
        <v>30</v>
      </c>
      <c r="I197" s="48"/>
      <c r="J197" s="161">
        <v>30</v>
      </c>
      <c r="K197" s="48"/>
      <c r="L197" s="161">
        <v>30</v>
      </c>
      <c r="M197" s="48"/>
      <c r="N197" s="162"/>
      <c r="O197" s="157"/>
      <c r="P197" s="157"/>
      <c r="Q197" s="57"/>
      <c r="R197" s="57"/>
      <c r="S197" s="57"/>
      <c r="T197" s="58"/>
      <c r="U197" s="48"/>
      <c r="V197" s="48"/>
      <c r="W197" s="48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</row>
    <row r="198" spans="1:79" s="9" customFormat="1" hidden="1">
      <c r="A198"/>
      <c r="B198" s="46"/>
      <c r="C198" s="46"/>
      <c r="D198" s="46"/>
      <c r="E198" s="164"/>
      <c r="F198" s="164"/>
      <c r="G198" s="46"/>
      <c r="H198" s="162"/>
      <c r="I198" s="46"/>
      <c r="J198" s="162"/>
      <c r="K198" s="46"/>
      <c r="L198" s="162"/>
      <c r="M198" s="48"/>
      <c r="N198" s="306">
        <v>32</v>
      </c>
      <c r="O198" s="157"/>
      <c r="P198" s="157"/>
      <c r="Q198" s="57"/>
      <c r="R198" s="57"/>
      <c r="S198" s="132" t="s">
        <v>179</v>
      </c>
      <c r="T198" s="133" t="s">
        <v>179</v>
      </c>
      <c r="U198" s="124"/>
      <c r="V198" s="133" t="s">
        <v>179</v>
      </c>
      <c r="W198" s="125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</row>
    <row r="199" spans="1:79" s="9" customFormat="1" ht="15.75" hidden="1">
      <c r="A199"/>
      <c r="B199" s="46"/>
      <c r="C199" s="46"/>
      <c r="D199" s="46"/>
      <c r="E199" s="161">
        <v>34</v>
      </c>
      <c r="F199" s="161"/>
      <c r="G199" s="48"/>
      <c r="H199" s="161">
        <v>34</v>
      </c>
      <c r="I199" s="48"/>
      <c r="J199" s="161">
        <v>34</v>
      </c>
      <c r="K199" s="48"/>
      <c r="L199" s="161">
        <v>34</v>
      </c>
      <c r="M199" s="46"/>
      <c r="N199" s="162"/>
      <c r="O199" s="157"/>
      <c r="P199" s="158"/>
      <c r="Q199" s="57"/>
      <c r="R199" s="57"/>
      <c r="S199" s="134" t="str">
        <f>G17</f>
        <v>STANDARD</v>
      </c>
      <c r="T199" s="135" t="str">
        <f>B17</f>
        <v>B500 B</v>
      </c>
      <c r="U199" s="126" t="str">
        <f>T199</f>
        <v>B500 B</v>
      </c>
      <c r="V199" s="129" t="s">
        <v>180</v>
      </c>
      <c r="W199" s="127" t="str">
        <f>S199</f>
        <v>STANDARD</v>
      </c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</row>
    <row r="200" spans="1:79" s="9" customFormat="1" ht="15.75" hidden="1">
      <c r="A200"/>
      <c r="B200" s="46"/>
      <c r="C200" s="46"/>
      <c r="D200" s="46"/>
      <c r="E200" s="161">
        <v>40</v>
      </c>
      <c r="F200" s="161"/>
      <c r="G200" s="48"/>
      <c r="H200" s="161">
        <v>40</v>
      </c>
      <c r="I200" s="48"/>
      <c r="J200" s="161">
        <v>40</v>
      </c>
      <c r="K200" s="48"/>
      <c r="L200" s="161">
        <v>40</v>
      </c>
      <c r="M200" s="46"/>
      <c r="N200" s="306">
        <v>40</v>
      </c>
      <c r="O200" s="157"/>
      <c r="P200" s="158"/>
      <c r="Q200" s="57"/>
      <c r="R200" s="57"/>
      <c r="S200" s="134"/>
      <c r="T200" s="58"/>
      <c r="U200" s="128" t="s">
        <v>181</v>
      </c>
      <c r="V200" s="404"/>
      <c r="W200" s="125" t="s">
        <v>182</v>
      </c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</row>
    <row r="201" spans="1:79" s="9" customFormat="1" hidden="1">
      <c r="A201"/>
      <c r="B201" s="46"/>
      <c r="C201" s="46"/>
      <c r="D201" s="46"/>
      <c r="E201" s="306"/>
      <c r="F201" s="163"/>
      <c r="G201" s="48"/>
      <c r="H201" s="162"/>
      <c r="I201" s="48"/>
      <c r="J201" s="306"/>
      <c r="K201" s="48"/>
      <c r="L201" s="162"/>
      <c r="M201" s="46"/>
      <c r="N201" s="162"/>
      <c r="O201" s="157"/>
      <c r="P201" s="158"/>
      <c r="Q201" s="142"/>
      <c r="R201" s="143"/>
      <c r="S201" s="144">
        <f t="shared" ref="S201:S213" si="25">IF($G$17=$E$187,E188,IF($G$17=$H$187,H188,IF($G$17=$J$187,J188,IF($G$17=$L$187,L188,IF($G$17=$N$187,N188,"ERROR")))))</f>
        <v>12</v>
      </c>
      <c r="T201" s="145">
        <f>IF($B$17=$E$206,E207,IF($B$17=$H$206,H207,IF($B$17=$J$206,J207,IF($B$17=$L$206,L207,IF($B$17=$P$206,P207,IF($B$17=$N$206,N207,IF($B$17=$O$206,O207,"ERROR")))))))</f>
        <v>12</v>
      </c>
      <c r="U201" s="146"/>
      <c r="V201" s="129">
        <f>IF(S201=T201,S201,IF(S201=0,"",""))</f>
        <v>12</v>
      </c>
      <c r="W201" s="147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</row>
    <row r="202" spans="1:79" s="9" customFormat="1" hidden="1">
      <c r="A202"/>
      <c r="B202" s="46"/>
      <c r="C202" s="46"/>
      <c r="D202" s="46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57"/>
      <c r="Q202" s="57"/>
      <c r="R202" s="57"/>
      <c r="S202" s="132">
        <f t="shared" si="25"/>
        <v>14</v>
      </c>
      <c r="T202" s="133">
        <f t="shared" ref="T202:T213" si="26">IF($B$17=$E$206,E208,IF($B$17=$H$206,H208,IF($B$17=$J$206,J208,IF($B$17=$L$206,L208,IF($B$17=$P$206,P208,IF($B$17=$N$206,N208,IF($B$17=$O$206,O208,"ERROR")))))))</f>
        <v>14</v>
      </c>
      <c r="U202" s="130"/>
      <c r="V202" s="129">
        <f t="shared" ref="V202:V213" si="27">IF(S202=T202,S202,IF(S202=0,"",""))</f>
        <v>14</v>
      </c>
      <c r="W202" s="131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</row>
    <row r="203" spans="1:79" s="9" customFormat="1" hidden="1">
      <c r="A203"/>
      <c r="B203" s="46"/>
      <c r="C203" s="46"/>
      <c r="D203" s="46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57"/>
      <c r="Q203" s="57"/>
      <c r="R203" s="57"/>
      <c r="S203" s="132">
        <f t="shared" si="25"/>
        <v>16</v>
      </c>
      <c r="T203" s="133">
        <f t="shared" si="26"/>
        <v>16</v>
      </c>
      <c r="U203" s="130"/>
      <c r="V203" s="129">
        <f t="shared" si="27"/>
        <v>16</v>
      </c>
      <c r="W203" s="131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</row>
    <row r="204" spans="1:79" s="9" customFormat="1" ht="15.75" hidden="1">
      <c r="A204"/>
      <c r="B204" s="57" t="s">
        <v>183</v>
      </c>
      <c r="C204" s="46"/>
      <c r="D204" s="46"/>
      <c r="E204" s="46" t="s">
        <v>184</v>
      </c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57"/>
      <c r="Q204" s="57"/>
      <c r="R204" s="57"/>
      <c r="S204" s="132">
        <f t="shared" si="25"/>
        <v>18</v>
      </c>
      <c r="T204" s="133">
        <f t="shared" si="26"/>
        <v>18</v>
      </c>
      <c r="U204" s="130"/>
      <c r="V204" s="129">
        <f t="shared" si="27"/>
        <v>18</v>
      </c>
      <c r="W204" s="131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</row>
    <row r="205" spans="1:79" s="9" customFormat="1" hidden="1">
      <c r="A205"/>
      <c r="B205" s="46"/>
      <c r="C205" s="46"/>
      <c r="D205" s="46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57"/>
      <c r="Q205" s="46"/>
      <c r="R205" s="57"/>
      <c r="S205" s="132">
        <f t="shared" si="25"/>
        <v>20</v>
      </c>
      <c r="T205" s="133">
        <f t="shared" si="26"/>
        <v>20</v>
      </c>
      <c r="U205" s="130"/>
      <c r="V205" s="129">
        <f t="shared" si="27"/>
        <v>20</v>
      </c>
      <c r="W205" s="131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</row>
    <row r="206" spans="1:79" s="9" customFormat="1" hidden="1">
      <c r="A206"/>
      <c r="B206" s="81" t="s">
        <v>52</v>
      </c>
      <c r="C206" s="46"/>
      <c r="D206" s="46"/>
      <c r="E206" s="48" t="s">
        <v>52</v>
      </c>
      <c r="F206" s="48"/>
      <c r="G206" s="48"/>
      <c r="H206" s="48" t="s">
        <v>162</v>
      </c>
      <c r="I206" s="48"/>
      <c r="J206" s="48" t="s">
        <v>165</v>
      </c>
      <c r="K206" s="48"/>
      <c r="L206" s="48" t="s">
        <v>167</v>
      </c>
      <c r="M206" s="48"/>
      <c r="N206" s="48" t="s">
        <v>169</v>
      </c>
      <c r="O206" s="48" t="s">
        <v>171</v>
      </c>
      <c r="P206" s="57" t="s">
        <v>173</v>
      </c>
      <c r="Q206" s="46"/>
      <c r="R206" s="57"/>
      <c r="S206" s="132">
        <f t="shared" si="25"/>
        <v>22</v>
      </c>
      <c r="T206" s="133">
        <f t="shared" si="26"/>
        <v>22</v>
      </c>
      <c r="U206" s="130"/>
      <c r="V206" s="129">
        <f t="shared" si="27"/>
        <v>22</v>
      </c>
      <c r="W206" s="131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</row>
    <row r="207" spans="1:79" s="9" customFormat="1" hidden="1">
      <c r="A207"/>
      <c r="B207" s="81" t="s">
        <v>162</v>
      </c>
      <c r="C207" s="46"/>
      <c r="D207" s="46"/>
      <c r="E207" s="161">
        <v>12</v>
      </c>
      <c r="F207" s="161"/>
      <c r="G207" s="48"/>
      <c r="H207" s="161">
        <v>12</v>
      </c>
      <c r="I207" s="48"/>
      <c r="J207" s="159"/>
      <c r="K207" s="48"/>
      <c r="L207" s="161">
        <v>12</v>
      </c>
      <c r="M207" s="48"/>
      <c r="N207" s="161">
        <v>12</v>
      </c>
      <c r="O207" s="161">
        <v>12</v>
      </c>
      <c r="P207" s="148">
        <v>12</v>
      </c>
      <c r="Q207" s="46"/>
      <c r="R207" s="57"/>
      <c r="S207" s="132">
        <f t="shared" si="25"/>
        <v>0</v>
      </c>
      <c r="T207" s="133">
        <f t="shared" si="26"/>
        <v>0</v>
      </c>
      <c r="U207" s="130"/>
      <c r="V207" s="129">
        <f t="shared" si="27"/>
        <v>0</v>
      </c>
      <c r="W207" s="131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</row>
    <row r="208" spans="1:79" s="9" customFormat="1" hidden="1">
      <c r="A208"/>
      <c r="B208" s="81" t="s">
        <v>165</v>
      </c>
      <c r="C208" s="46"/>
      <c r="D208" s="46"/>
      <c r="E208" s="161">
        <v>14</v>
      </c>
      <c r="F208" s="161"/>
      <c r="G208" s="48"/>
      <c r="H208" s="161">
        <v>14</v>
      </c>
      <c r="I208" s="48"/>
      <c r="J208" s="159"/>
      <c r="K208" s="48"/>
      <c r="L208" s="161">
        <v>14</v>
      </c>
      <c r="M208" s="48"/>
      <c r="N208" s="161">
        <v>14</v>
      </c>
      <c r="O208" s="161">
        <v>14</v>
      </c>
      <c r="P208" s="148">
        <v>14</v>
      </c>
      <c r="Q208" s="46"/>
      <c r="R208" s="57"/>
      <c r="S208" s="132">
        <f t="shared" si="25"/>
        <v>26</v>
      </c>
      <c r="T208" s="133">
        <f t="shared" si="26"/>
        <v>26</v>
      </c>
      <c r="U208" s="130"/>
      <c r="V208" s="129">
        <f t="shared" si="27"/>
        <v>26</v>
      </c>
      <c r="W208" s="131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</row>
    <row r="209" spans="1:79" s="9" customFormat="1" hidden="1">
      <c r="A209"/>
      <c r="B209" s="81" t="s">
        <v>167</v>
      </c>
      <c r="C209" s="46"/>
      <c r="D209" s="46"/>
      <c r="E209" s="161">
        <v>16</v>
      </c>
      <c r="F209" s="161"/>
      <c r="G209" s="48"/>
      <c r="H209" s="161">
        <v>16</v>
      </c>
      <c r="I209" s="48"/>
      <c r="J209" s="159"/>
      <c r="K209" s="48"/>
      <c r="L209" s="161">
        <v>16</v>
      </c>
      <c r="M209" s="48"/>
      <c r="N209" s="161">
        <v>16</v>
      </c>
      <c r="O209" s="161">
        <v>16</v>
      </c>
      <c r="P209" s="148">
        <v>16</v>
      </c>
      <c r="Q209" s="46"/>
      <c r="R209" s="57"/>
      <c r="S209" s="132">
        <f t="shared" si="25"/>
        <v>0</v>
      </c>
      <c r="T209" s="133">
        <f t="shared" si="26"/>
        <v>0</v>
      </c>
      <c r="U209" s="130"/>
      <c r="V209" s="129">
        <f t="shared" si="27"/>
        <v>0</v>
      </c>
      <c r="W209" s="131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</row>
    <row r="210" spans="1:79" s="9" customFormat="1" hidden="1">
      <c r="A210"/>
      <c r="B210" s="81" t="s">
        <v>169</v>
      </c>
      <c r="C210" s="46"/>
      <c r="D210" s="46"/>
      <c r="E210" s="161">
        <v>18</v>
      </c>
      <c r="F210" s="161"/>
      <c r="G210" s="48"/>
      <c r="H210" s="161">
        <v>18</v>
      </c>
      <c r="I210" s="48"/>
      <c r="J210" s="159"/>
      <c r="K210" s="48"/>
      <c r="L210" s="161">
        <v>18</v>
      </c>
      <c r="M210" s="48"/>
      <c r="N210" s="161"/>
      <c r="O210" s="161"/>
      <c r="P210" s="148"/>
      <c r="Q210" s="46"/>
      <c r="R210" s="57"/>
      <c r="S210" s="132">
        <f t="shared" si="25"/>
        <v>30</v>
      </c>
      <c r="T210" s="133">
        <f t="shared" si="26"/>
        <v>30</v>
      </c>
      <c r="U210" s="130"/>
      <c r="V210" s="129">
        <f t="shared" si="27"/>
        <v>30</v>
      </c>
      <c r="W210" s="131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</row>
    <row r="211" spans="1:79" s="9" customFormat="1" hidden="1">
      <c r="A211"/>
      <c r="B211" s="81" t="s">
        <v>171</v>
      </c>
      <c r="C211" s="46"/>
      <c r="D211" s="46"/>
      <c r="E211" s="161">
        <v>20</v>
      </c>
      <c r="F211" s="161"/>
      <c r="G211" s="48"/>
      <c r="H211" s="161">
        <v>20</v>
      </c>
      <c r="I211" s="48"/>
      <c r="J211" s="159"/>
      <c r="K211" s="48"/>
      <c r="L211" s="161">
        <v>20</v>
      </c>
      <c r="M211" s="48"/>
      <c r="N211" s="161">
        <v>20</v>
      </c>
      <c r="O211" s="161">
        <v>20</v>
      </c>
      <c r="P211" s="148">
        <v>20</v>
      </c>
      <c r="Q211" s="46"/>
      <c r="R211" s="57"/>
      <c r="S211" s="132">
        <f t="shared" si="25"/>
        <v>0</v>
      </c>
      <c r="T211" s="133">
        <f t="shared" si="26"/>
        <v>0</v>
      </c>
      <c r="U211" s="130"/>
      <c r="V211" s="129">
        <f t="shared" si="27"/>
        <v>0</v>
      </c>
      <c r="W211" s="13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</row>
    <row r="212" spans="1:79" s="9" customFormat="1" hidden="1">
      <c r="A212"/>
      <c r="B212" s="308" t="s">
        <v>173</v>
      </c>
      <c r="C212" s="46"/>
      <c r="D212" s="46"/>
      <c r="E212" s="161">
        <v>22</v>
      </c>
      <c r="F212" s="161"/>
      <c r="G212" s="48"/>
      <c r="H212" s="161">
        <v>22</v>
      </c>
      <c r="I212" s="48"/>
      <c r="J212" s="159"/>
      <c r="K212" s="48"/>
      <c r="L212" s="159"/>
      <c r="M212" s="48"/>
      <c r="N212" s="159"/>
      <c r="O212" s="159"/>
      <c r="P212" s="148"/>
      <c r="Q212" s="46"/>
      <c r="R212" s="57"/>
      <c r="S212" s="132">
        <f t="shared" si="25"/>
        <v>34</v>
      </c>
      <c r="T212" s="133">
        <f t="shared" si="26"/>
        <v>34</v>
      </c>
      <c r="U212" s="130"/>
      <c r="V212" s="129">
        <f t="shared" si="27"/>
        <v>34</v>
      </c>
      <c r="W212" s="131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</row>
    <row r="213" spans="1:79" s="9" customFormat="1" hidden="1">
      <c r="A213"/>
      <c r="B213" s="46"/>
      <c r="C213" s="46"/>
      <c r="D213" s="46"/>
      <c r="E213" s="159"/>
      <c r="F213" s="159"/>
      <c r="G213" s="48"/>
      <c r="H213" s="159"/>
      <c r="I213" s="48"/>
      <c r="J213" s="159"/>
      <c r="K213" s="48"/>
      <c r="L213" s="159"/>
      <c r="M213" s="48"/>
      <c r="N213" s="306">
        <v>25</v>
      </c>
      <c r="O213" s="306">
        <v>25</v>
      </c>
      <c r="P213" s="313">
        <v>25</v>
      </c>
      <c r="Q213" s="46"/>
      <c r="R213" s="57"/>
      <c r="S213" s="132">
        <f t="shared" si="25"/>
        <v>40</v>
      </c>
      <c r="T213" s="133">
        <f t="shared" si="26"/>
        <v>40</v>
      </c>
      <c r="U213" s="130"/>
      <c r="V213" s="129">
        <f t="shared" si="27"/>
        <v>40</v>
      </c>
      <c r="W213" s="131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</row>
    <row r="214" spans="1:79" s="9" customFormat="1" ht="15.75" hidden="1">
      <c r="A214"/>
      <c r="B214" s="46"/>
      <c r="C214" s="46"/>
      <c r="D214" s="46"/>
      <c r="E214" s="161">
        <v>26</v>
      </c>
      <c r="F214" s="161"/>
      <c r="G214" s="48"/>
      <c r="H214" s="161">
        <v>26</v>
      </c>
      <c r="I214" s="119"/>
      <c r="J214" s="161">
        <v>26</v>
      </c>
      <c r="K214" s="48"/>
      <c r="L214" s="159"/>
      <c r="M214" s="48"/>
      <c r="N214" s="159"/>
      <c r="O214" s="159"/>
      <c r="P214" s="148"/>
      <c r="Q214" s="408"/>
      <c r="R214" s="400"/>
      <c r="S214" s="140"/>
      <c r="T214" s="141"/>
      <c r="U214" s="139"/>
      <c r="V214" s="404"/>
      <c r="W214" s="409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</row>
    <row r="215" spans="1:79" s="9" customFormat="1" hidden="1">
      <c r="A215"/>
      <c r="B215" s="46"/>
      <c r="C215" s="46"/>
      <c r="D215" s="46"/>
      <c r="E215" s="159"/>
      <c r="F215" s="159"/>
      <c r="G215" s="48"/>
      <c r="H215" s="159"/>
      <c r="I215" s="93"/>
      <c r="J215" s="159"/>
      <c r="K215" s="48"/>
      <c r="L215" s="159"/>
      <c r="M215" s="48"/>
      <c r="N215" s="159"/>
      <c r="O215" s="159"/>
      <c r="P215" s="277"/>
      <c r="Q215" s="46"/>
      <c r="R215" s="57"/>
      <c r="S215" s="136"/>
      <c r="T215" s="137"/>
      <c r="U215" s="130"/>
      <c r="V215" s="57"/>
      <c r="W215" s="131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</row>
    <row r="216" spans="1:79" s="9" customFormat="1" hidden="1">
      <c r="A216"/>
      <c r="B216" s="46"/>
      <c r="C216" s="46"/>
      <c r="D216" s="46"/>
      <c r="E216" s="161">
        <v>30</v>
      </c>
      <c r="F216" s="161"/>
      <c r="G216" s="48"/>
      <c r="H216" s="161">
        <v>30</v>
      </c>
      <c r="I216" s="93"/>
      <c r="J216" s="161">
        <v>30</v>
      </c>
      <c r="K216" s="48"/>
      <c r="L216" s="159"/>
      <c r="M216" s="48"/>
      <c r="N216" s="159"/>
      <c r="O216" s="159"/>
      <c r="P216" s="313">
        <v>30</v>
      </c>
      <c r="Q216" s="46"/>
      <c r="R216" s="57"/>
      <c r="S216" s="57"/>
      <c r="T216" s="58"/>
      <c r="U216" s="58"/>
      <c r="V216" s="58"/>
      <c r="W216" s="58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</row>
    <row r="217" spans="1:79" s="9" customFormat="1" hidden="1">
      <c r="A217"/>
      <c r="B217" s="46"/>
      <c r="C217" s="46"/>
      <c r="D217" s="46"/>
      <c r="E217" s="159"/>
      <c r="F217" s="159"/>
      <c r="G217" s="48"/>
      <c r="H217" s="159"/>
      <c r="I217" s="93"/>
      <c r="J217" s="159"/>
      <c r="K217" s="48"/>
      <c r="L217" s="159"/>
      <c r="M217" s="48"/>
      <c r="N217" s="306">
        <v>32</v>
      </c>
      <c r="O217" s="306">
        <v>32</v>
      </c>
      <c r="P217" s="313">
        <v>32</v>
      </c>
      <c r="Q217" s="46"/>
      <c r="R217" s="57"/>
      <c r="S217" s="57"/>
      <c r="T217" s="58"/>
      <c r="U217" s="58"/>
      <c r="V217" s="58"/>
      <c r="W217" s="58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</row>
    <row r="218" spans="1:79" s="9" customFormat="1" hidden="1">
      <c r="A218"/>
      <c r="B218" s="46"/>
      <c r="C218" s="46"/>
      <c r="D218" s="46"/>
      <c r="E218" s="161">
        <v>34</v>
      </c>
      <c r="F218" s="161"/>
      <c r="G218" s="48"/>
      <c r="H218" s="161">
        <v>34</v>
      </c>
      <c r="I218" s="93"/>
      <c r="J218" s="161">
        <v>34</v>
      </c>
      <c r="K218" s="48"/>
      <c r="L218" s="159"/>
      <c r="M218" s="48"/>
      <c r="N218" s="159"/>
      <c r="O218" s="159"/>
      <c r="P218" s="148"/>
      <c r="Q218" s="46"/>
      <c r="R218" s="57"/>
      <c r="S218" s="57" t="str">
        <f>IF(S207=T207,"toll","shit")</f>
        <v>toll</v>
      </c>
      <c r="T218" s="58"/>
      <c r="U218" s="58"/>
      <c r="V218" s="58"/>
      <c r="W218" s="5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</row>
    <row r="219" spans="1:79" s="9" customFormat="1" hidden="1">
      <c r="A219"/>
      <c r="B219" s="46"/>
      <c r="C219" s="46"/>
      <c r="D219" s="46"/>
      <c r="E219" s="161">
        <v>40</v>
      </c>
      <c r="F219" s="161"/>
      <c r="G219" s="48"/>
      <c r="H219" s="161">
        <v>40</v>
      </c>
      <c r="I219" s="93"/>
      <c r="J219" s="161">
        <v>40</v>
      </c>
      <c r="K219" s="48"/>
      <c r="L219" s="159"/>
      <c r="M219" s="48"/>
      <c r="N219" s="306">
        <v>40</v>
      </c>
      <c r="O219" s="306">
        <v>40</v>
      </c>
      <c r="P219" s="148">
        <v>40</v>
      </c>
      <c r="Q219" s="46"/>
      <c r="R219" s="57"/>
      <c r="S219" s="57"/>
      <c r="T219" s="58"/>
      <c r="U219" s="58"/>
      <c r="V219" s="58"/>
      <c r="W219" s="58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</row>
    <row r="220" spans="1:79" s="9" customFormat="1" hidden="1">
      <c r="A220"/>
      <c r="B220" s="46"/>
      <c r="C220" s="46"/>
      <c r="D220" s="46"/>
      <c r="E220" s="306"/>
      <c r="F220" s="163"/>
      <c r="G220" s="48"/>
      <c r="H220" s="306"/>
      <c r="I220" s="93"/>
      <c r="J220" s="159"/>
      <c r="K220" s="48"/>
      <c r="L220" s="159"/>
      <c r="M220" s="48"/>
      <c r="N220" s="159"/>
      <c r="O220" s="46"/>
      <c r="P220" s="313"/>
      <c r="Q220" s="46"/>
      <c r="R220" s="57"/>
      <c r="S220" s="57"/>
      <c r="T220" s="58"/>
      <c r="U220" s="58"/>
      <c r="V220" s="58"/>
      <c r="W220" s="58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</row>
    <row r="221" spans="1:79" s="9" customFormat="1" hidden="1">
      <c r="A221"/>
      <c r="B221" s="7"/>
      <c r="C221" s="7"/>
      <c r="D221" s="7"/>
      <c r="E221" s="7"/>
      <c r="F221" s="7"/>
      <c r="G221" s="7"/>
      <c r="H221" s="7"/>
      <c r="I221" s="7"/>
      <c r="J221" s="7"/>
      <c r="K221" s="7"/>
      <c r="L221" s="7"/>
      <c r="M221" s="2"/>
      <c r="N221" s="7"/>
      <c r="O221" s="7"/>
      <c r="P221" s="7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</row>
    <row r="222" spans="1:79" s="9" customFormat="1" hidden="1">
      <c r="A222"/>
      <c r="B222" s="7"/>
      <c r="C222" s="7"/>
      <c r="D222" s="7"/>
      <c r="E222" s="7"/>
      <c r="F222" s="7"/>
      <c r="G222" s="7"/>
      <c r="H222" s="7"/>
      <c r="I222" s="7"/>
      <c r="J222" s="7"/>
      <c r="K222" s="7"/>
      <c r="L222" s="7"/>
      <c r="M222" s="2"/>
      <c r="N222" s="7"/>
      <c r="O222" s="7"/>
      <c r="P222" s="7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</row>
    <row r="223" spans="1:79" s="9" customFormat="1" hidden="1">
      <c r="A223"/>
      <c r="B223" s="7"/>
      <c r="C223" s="7"/>
      <c r="D223" s="7"/>
      <c r="E223" s="7"/>
      <c r="F223" s="7"/>
      <c r="G223" s="7"/>
      <c r="H223" s="7"/>
      <c r="I223" s="7"/>
      <c r="J223" s="7"/>
      <c r="K223" s="7"/>
      <c r="L223" s="7"/>
      <c r="M223" s="2"/>
      <c r="N223" s="7"/>
      <c r="O223" s="7"/>
      <c r="P223" s="7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</row>
    <row r="224" spans="1:79" s="9" customFormat="1" hidden="1">
      <c r="A224"/>
      <c r="B224" s="7"/>
      <c r="C224" s="7"/>
      <c r="D224" s="7"/>
      <c r="E224" s="7"/>
      <c r="F224" s="7"/>
      <c r="G224" s="7"/>
      <c r="H224" s="7"/>
      <c r="I224" s="7"/>
      <c r="J224" s="7"/>
      <c r="K224" s="7"/>
      <c r="L224" s="7"/>
      <c r="M224" s="2"/>
      <c r="N224" s="7"/>
      <c r="O224" s="7"/>
      <c r="P224" s="7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</row>
    <row r="225" spans="1:79" s="9" customFormat="1" hidden="1">
      <c r="A225"/>
      <c r="B225" s="7"/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2"/>
      <c r="N225" s="7"/>
      <c r="O225" s="7"/>
      <c r="P225" s="7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</row>
    <row r="226" spans="1:79" s="9" customFormat="1" hidden="1">
      <c r="A226"/>
      <c r="B226" s="7"/>
      <c r="C226" s="7"/>
      <c r="D226" s="7"/>
      <c r="E226" s="7"/>
      <c r="F226" s="7"/>
      <c r="G226" s="7"/>
      <c r="H226" s="7"/>
      <c r="I226" s="7"/>
      <c r="J226" s="7"/>
      <c r="K226" s="7"/>
      <c r="L226" s="7"/>
      <c r="M226" s="2"/>
      <c r="N226" s="7"/>
      <c r="O226" s="7"/>
      <c r="P226" s="7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</row>
    <row r="227" spans="1:79" hidden="1"/>
    <row r="228" spans="1:79" s="9" customFormat="1" hidden="1">
      <c r="A228"/>
      <c r="B228"/>
      <c r="C228"/>
      <c r="D228"/>
      <c r="E228"/>
      <c r="F228"/>
      <c r="G228"/>
      <c r="H228"/>
      <c r="I228"/>
      <c r="J228"/>
      <c r="K228"/>
      <c r="L228"/>
      <c r="M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</row>
    <row r="229" spans="1:79" hidden="1"/>
    <row r="230" spans="1:79" hidden="1"/>
    <row r="231" spans="1:79" hidden="1"/>
    <row r="232" spans="1:79" hidden="1"/>
    <row r="233" spans="1:79" hidden="1"/>
    <row r="234" spans="1:79" hidden="1"/>
    <row r="235" spans="1:79" hidden="1"/>
    <row r="236" spans="1:79" hidden="1"/>
    <row r="237" spans="1:79" hidden="1"/>
    <row r="238" spans="1:79" hidden="1"/>
    <row r="239" spans="1:79" hidden="1"/>
    <row r="240" spans="1:79" hidden="1"/>
    <row r="241" hidden="1"/>
    <row r="242" hidden="1"/>
    <row r="243" hidden="1"/>
    <row r="244" hidden="1"/>
    <row r="296" spans="1:79" s="7" customFormat="1" hidden="1">
      <c r="A296"/>
      <c r="B296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</row>
    <row r="297" spans="1:79" ht="251.25" hidden="1" customHeight="1"/>
    <row r="298" spans="1:79" s="7" customFormat="1" hidden="1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</row>
    <row r="299" spans="1:79" s="7" customFormat="1" hidden="1">
      <c r="A299"/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</row>
    <row r="300" spans="1:79" s="7" customFormat="1" hidden="1">
      <c r="A300"/>
      <c r="B30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</row>
    <row r="301" spans="1:79" s="7" customFormat="1" hidden="1">
      <c r="A301"/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</row>
    <row r="302" spans="1:79" s="7" customFormat="1" hidden="1">
      <c r="A302"/>
      <c r="B302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</row>
    <row r="303" spans="1:79" s="7" customFormat="1" hidden="1">
      <c r="A303"/>
      <c r="B303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</row>
    <row r="304" spans="1:79" s="7" customFormat="1" hidden="1">
      <c r="A304"/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</row>
    <row r="305" spans="1:79" s="7" customFormat="1" hidden="1">
      <c r="A305"/>
      <c r="B305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</row>
    <row r="306" spans="1:79" s="7" customFormat="1" hidden="1">
      <c r="A306"/>
      <c r="B306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</row>
    <row r="307" spans="1:79" s="7" customFormat="1" hidden="1">
      <c r="A307"/>
      <c r="B307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</row>
    <row r="308" spans="1:79" s="7" customFormat="1" hidden="1">
      <c r="A308"/>
      <c r="B308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</row>
    <row r="309" spans="1:79" s="7" customFormat="1" hidden="1">
      <c r="A309"/>
      <c r="B309"/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</row>
    <row r="310" spans="1:79" s="7" customFormat="1" hidden="1">
      <c r="A310"/>
      <c r="B310"/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</row>
    <row r="311" spans="1:79" s="7" customFormat="1" hidden="1">
      <c r="A311"/>
      <c r="B311"/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</row>
    <row r="312" spans="1:79" s="7" customFormat="1" hidden="1">
      <c r="A312"/>
      <c r="B312"/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</row>
    <row r="313" spans="1:79" s="7" customFormat="1" hidden="1">
      <c r="A313"/>
      <c r="B313"/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</row>
    <row r="314" spans="1:79" s="7" customFormat="1" hidden="1">
      <c r="A314"/>
      <c r="B314"/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</row>
    <row r="315" spans="1:79" s="7" customFormat="1" hidden="1">
      <c r="A315"/>
      <c r="B315"/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</row>
    <row r="316" spans="1:79" s="7" customFormat="1" hidden="1">
      <c r="A316"/>
      <c r="B316"/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</row>
    <row r="317" spans="1:79" s="7" customFormat="1" hidden="1">
      <c r="A317"/>
      <c r="B317"/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</row>
    <row r="318" spans="1:79" s="7" customFormat="1" hidden="1">
      <c r="A318"/>
      <c r="B318"/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</row>
    <row r="319" spans="1:79" s="7" customFormat="1" hidden="1">
      <c r="A319"/>
      <c r="B319"/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</row>
    <row r="320" spans="1:79" s="7" customFormat="1" hidden="1">
      <c r="A320"/>
      <c r="B320"/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</row>
    <row r="321" spans="1:79" s="7" customFormat="1" hidden="1">
      <c r="A321"/>
      <c r="B321"/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</row>
    <row r="322" spans="1:79" s="7" customFormat="1" hidden="1">
      <c r="A322"/>
      <c r="B322"/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</row>
    <row r="323" spans="1:79" s="7" customFormat="1" hidden="1">
      <c r="A323"/>
      <c r="B323"/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</row>
    <row r="324" spans="1:79" s="7" customFormat="1" hidden="1">
      <c r="A324"/>
      <c r="B324"/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</row>
    <row r="325" spans="1:79" s="7" customFormat="1" hidden="1">
      <c r="A325"/>
      <c r="B325"/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</row>
    <row r="326" spans="1:79" s="7" customFormat="1" hidden="1">
      <c r="A326"/>
      <c r="B326"/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</row>
    <row r="327" spans="1:79" s="7" customFormat="1" hidden="1">
      <c r="A327"/>
      <c r="B327"/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</row>
    <row r="328" spans="1:79" s="7" customFormat="1" hidden="1">
      <c r="A328"/>
      <c r="B328"/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</row>
    <row r="329" spans="1:79" s="7" customFormat="1">
      <c r="A329"/>
      <c r="B329"/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</row>
  </sheetData>
  <sheetProtection algorithmName="SHA-512" hashValue="Vbv7UxH1a0jrZLFQzmZ20fUrrwxaMkiKbHOdxJa1ubvw4zNd9irX7t7GEyAGe+XmkPY6SYDHivoJr3EQH0J0gw==" saltValue="u2PMU0w6uMEYkKILMqqpLA==" spinCount="100000" sheet="1" selectLockedCells="1"/>
  <mergeCells count="43">
    <mergeCell ref="N28:Q28"/>
    <mergeCell ref="F32:G32"/>
    <mergeCell ref="B37:G37"/>
    <mergeCell ref="B38:G38"/>
    <mergeCell ref="G29:I29"/>
    <mergeCell ref="G30:I30"/>
    <mergeCell ref="G22:I22"/>
    <mergeCell ref="G23:I23"/>
    <mergeCell ref="G24:I24"/>
    <mergeCell ref="N27:S27"/>
    <mergeCell ref="X128:Y128"/>
    <mergeCell ref="B40:G40"/>
    <mergeCell ref="B41:G41"/>
    <mergeCell ref="G47:I47"/>
    <mergeCell ref="G49:I49"/>
    <mergeCell ref="G52:I52"/>
    <mergeCell ref="X52:Y52"/>
    <mergeCell ref="B39:G39"/>
    <mergeCell ref="G31:I31"/>
    <mergeCell ref="B34:G34"/>
    <mergeCell ref="B35:G35"/>
    <mergeCell ref="B36:G36"/>
    <mergeCell ref="G26:I26"/>
    <mergeCell ref="G27:I27"/>
    <mergeCell ref="G28:I28"/>
    <mergeCell ref="N20:Q21"/>
    <mergeCell ref="D7:G7"/>
    <mergeCell ref="J7:L8"/>
    <mergeCell ref="D8:G8"/>
    <mergeCell ref="G25:I25"/>
    <mergeCell ref="D9:G9"/>
    <mergeCell ref="D10:G10"/>
    <mergeCell ref="I10:J10"/>
    <mergeCell ref="D11:G11"/>
    <mergeCell ref="J11:L12"/>
    <mergeCell ref="D12:G12"/>
    <mergeCell ref="B17:D17"/>
    <mergeCell ref="G20:I20"/>
    <mergeCell ref="D4:G4"/>
    <mergeCell ref="D5:G5"/>
    <mergeCell ref="D6:G6"/>
    <mergeCell ref="I6:J6"/>
    <mergeCell ref="K6:L6"/>
  </mergeCells>
  <conditionalFormatting sqref="D22:D31">
    <cfRule type="expression" dxfId="1" priority="1">
      <formula>$AF22</formula>
    </cfRule>
    <cfRule type="expression" dxfId="0" priority="2">
      <formula>IF(OR(D22=25,D22=32,D22=50,AND($G$17="INOX",D22=40)),"wahr","falsch")</formula>
    </cfRule>
  </conditionalFormatting>
  <dataValidations count="4">
    <dataValidation type="list" allowBlank="1" showInputMessage="1" showErrorMessage="1" sqref="E22:E31" xr:uid="{00000000-0002-0000-0100-000000000000}">
      <formula1>$B$69:$B$83</formula1>
    </dataValidation>
    <dataValidation type="list" allowBlank="1" showInputMessage="1" showErrorMessage="1" sqref="B17:D17" xr:uid="{00000000-0002-0000-0100-000001000000}">
      <formula1>$B$206:$B$212</formula1>
    </dataValidation>
    <dataValidation type="list" allowBlank="1" showInputMessage="1" showErrorMessage="1" sqref="G17" xr:uid="{00000000-0002-0000-0100-000002000000}">
      <formula1>$W$123:$W$126</formula1>
    </dataValidation>
    <dataValidation type="list" allowBlank="1" showInputMessage="1" showErrorMessage="1" sqref="D22:D31" xr:uid="{00000000-0002-0000-0100-000003000000}">
      <formula1>Pulldown2</formula1>
    </dataValidation>
  </dataValidations>
  <pageMargins left="0.51181102362204722" right="0.23622047244094491" top="0.39370078740157483" bottom="0.27559055118110237" header="0.23622047244094491" footer="0.23622047244094491"/>
  <pageSetup paperSize="9" scale="76" orientation="portrait" r:id="rId1"/>
  <headerFooter alignWithMargins="0"/>
  <drawing r:id="rId2"/>
  <legacyDrawing r:id="rId3"/>
  <controls>
    <mc:AlternateContent xmlns:mc="http://schemas.openxmlformats.org/markup-compatibility/2006">
      <mc:Choice Requires="x14">
        <control shapeId="16388" r:id="rId4" name="CheckBox4">
          <controlPr defaultSize="0" autoLine="0" r:id="rId5">
            <anchor moveWithCells="1">
              <from>
                <xdr:col>4</xdr:col>
                <xdr:colOff>152400</xdr:colOff>
                <xdr:row>328</xdr:row>
                <xdr:rowOff>0</xdr:rowOff>
              </from>
              <to>
                <xdr:col>6</xdr:col>
                <xdr:colOff>200025</xdr:colOff>
                <xdr:row>335</xdr:row>
                <xdr:rowOff>171450</xdr:rowOff>
              </to>
            </anchor>
          </controlPr>
        </control>
      </mc:Choice>
      <mc:Fallback>
        <control shapeId="16388" r:id="rId4" name="CheckBox4"/>
      </mc:Fallback>
    </mc:AlternateContent>
    <mc:AlternateContent xmlns:mc="http://schemas.openxmlformats.org/markup-compatibility/2006">
      <mc:Choice Requires="x14">
        <control shapeId="16387" r:id="rId6" name="CheckBox3">
          <controlPr defaultSize="0" autoLine="0" r:id="rId7">
            <anchor moveWithCells="1">
              <from>
                <xdr:col>4</xdr:col>
                <xdr:colOff>152400</xdr:colOff>
                <xdr:row>328</xdr:row>
                <xdr:rowOff>0</xdr:rowOff>
              </from>
              <to>
                <xdr:col>6</xdr:col>
                <xdr:colOff>200025</xdr:colOff>
                <xdr:row>335</xdr:row>
                <xdr:rowOff>171450</xdr:rowOff>
              </to>
            </anchor>
          </controlPr>
        </control>
      </mc:Choice>
      <mc:Fallback>
        <control shapeId="16387" r:id="rId6" name="CheckBox3"/>
      </mc:Fallback>
    </mc:AlternateContent>
    <mc:AlternateContent xmlns:mc="http://schemas.openxmlformats.org/markup-compatibility/2006">
      <mc:Choice Requires="x14">
        <control shapeId="16386" r:id="rId8" name="CheckBox2">
          <controlPr defaultSize="0" autoLine="0" r:id="rId9">
            <anchor moveWithCells="1">
              <from>
                <xdr:col>4</xdr:col>
                <xdr:colOff>152400</xdr:colOff>
                <xdr:row>328</xdr:row>
                <xdr:rowOff>0</xdr:rowOff>
              </from>
              <to>
                <xdr:col>6</xdr:col>
                <xdr:colOff>200025</xdr:colOff>
                <xdr:row>335</xdr:row>
                <xdr:rowOff>171450</xdr:rowOff>
              </to>
            </anchor>
          </controlPr>
        </control>
      </mc:Choice>
      <mc:Fallback>
        <control shapeId="16386" r:id="rId8" name="CheckBox2"/>
      </mc:Fallback>
    </mc:AlternateContent>
    <mc:AlternateContent xmlns:mc="http://schemas.openxmlformats.org/markup-compatibility/2006">
      <mc:Choice Requires="x14">
        <control shapeId="16385" r:id="rId10" name="CheckBox1">
          <controlPr defaultSize="0" autoLine="0" r:id="rId11">
            <anchor moveWithCells="1">
              <from>
                <xdr:col>4</xdr:col>
                <xdr:colOff>152400</xdr:colOff>
                <xdr:row>328</xdr:row>
                <xdr:rowOff>0</xdr:rowOff>
              </from>
              <to>
                <xdr:col>6</xdr:col>
                <xdr:colOff>200025</xdr:colOff>
                <xdr:row>335</xdr:row>
                <xdr:rowOff>180975</xdr:rowOff>
              </to>
            </anchor>
          </controlPr>
        </control>
      </mc:Choice>
      <mc:Fallback>
        <control shapeId="16385" r:id="rId10" name="CheckBox1"/>
      </mc:Fallback>
    </mc:AlternateContent>
  </control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Tabelle1"/>
  <dimension ref="A1"/>
  <sheetViews>
    <sheetView topLeftCell="A2" zoomScaleNormal="100" workbookViewId="0">
      <selection activeCell="A52" sqref="A52"/>
    </sheetView>
  </sheetViews>
  <sheetFormatPr baseColWidth="10" defaultColWidth="11.5546875" defaultRowHeight="15"/>
  <sheetData/>
  <sheetProtection algorithmName="SHA-512" hashValue="+tZyWd1yaQ6MbTn0KUVRYeeLU7M1V3Ch1sJ7ty8rrEaWwzZMX3ArS9ksMHvaR6QA9sdrmQXJIkjcDlNgxVQf/w==" saltValue="GDjisy/xjjKOoW9lC3tHlQ==" spinCount="100000" sheet="1" objects="1" scenarios="1" selectLockedCells="1" selectUnlockedCells="1"/>
  <pageMargins left="0.7" right="0.7" top="0.78740157499999996" bottom="0.78740157499999996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6CE907-ABD2-4286-B1BF-7E25EF2796B9}">
  <sheetPr codeName="Tabelle2"/>
  <dimension ref="A1:I6"/>
  <sheetViews>
    <sheetView zoomScale="145" zoomScaleNormal="145" workbookViewId="0">
      <selection activeCell="A6" sqref="A2:A6"/>
    </sheetView>
  </sheetViews>
  <sheetFormatPr baseColWidth="10" defaultColWidth="11.5546875" defaultRowHeight="15"/>
  <cols>
    <col min="1" max="1" width="20.6640625" customWidth="1"/>
    <col min="2" max="2" width="14.21875" customWidth="1"/>
  </cols>
  <sheetData>
    <row r="1" spans="1:9" ht="19.5" customHeight="1">
      <c r="A1" s="57" t="s">
        <v>226</v>
      </c>
      <c r="B1" s="373" t="s">
        <v>228</v>
      </c>
      <c r="C1" s="373" t="s">
        <v>229</v>
      </c>
    </row>
    <row r="2" spans="1:9" ht="48" customHeight="1">
      <c r="A2" s="375" t="s">
        <v>53</v>
      </c>
      <c r="B2" s="485"/>
      <c r="C2" s="485"/>
      <c r="D2" s="485"/>
      <c r="E2" s="376"/>
      <c r="G2" t="s">
        <v>230</v>
      </c>
      <c r="I2" t="s">
        <v>231</v>
      </c>
    </row>
    <row r="3" spans="1:9" ht="48" customHeight="1">
      <c r="A3" s="377" t="s">
        <v>27</v>
      </c>
      <c r="B3" s="485"/>
      <c r="C3" s="485"/>
      <c r="D3" s="485"/>
      <c r="E3" s="376"/>
      <c r="G3" t="s">
        <v>232</v>
      </c>
      <c r="I3" t="s">
        <v>233</v>
      </c>
    </row>
    <row r="4" spans="1:9" ht="48" customHeight="1">
      <c r="A4" s="377" t="s">
        <v>32</v>
      </c>
      <c r="B4" s="485"/>
      <c r="C4" s="485"/>
      <c r="D4" s="485"/>
      <c r="E4" s="376"/>
      <c r="G4" t="s">
        <v>234</v>
      </c>
      <c r="I4" t="s">
        <v>235</v>
      </c>
    </row>
    <row r="5" spans="1:9" ht="48" customHeight="1">
      <c r="A5" s="377" t="s">
        <v>36</v>
      </c>
      <c r="B5" s="485"/>
      <c r="C5" s="485"/>
      <c r="D5" s="485"/>
      <c r="E5" s="376"/>
      <c r="G5" t="s">
        <v>236</v>
      </c>
      <c r="I5" t="s">
        <v>237</v>
      </c>
    </row>
    <row r="6" spans="1:9" ht="48" customHeight="1">
      <c r="A6" s="376"/>
      <c r="B6" s="376"/>
      <c r="C6" s="376"/>
      <c r="D6" s="376"/>
      <c r="E6" s="376"/>
    </row>
  </sheetData>
  <mergeCells count="4">
    <mergeCell ref="B2:D2"/>
    <mergeCell ref="B3:D3"/>
    <mergeCell ref="B4:D4"/>
    <mergeCell ref="B5:D5"/>
  </mergeCells>
  <pageMargins left="0.7" right="0.7" top="0.78740157499999996" bottom="0.78740157499999996" header="0.3" footer="0.3"/>
  <pageSetup paperSize="9" orientation="portrait" r:id="rId1"/>
  <drawing r:id="rId2"/>
  <tableParts count="1">
    <tablePart r:id="rId3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SyracuseOfficeCustomData>{"createMode":"plain_doc","forceRefresh":"0"}</SyracuseOfficeCustomData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9FDB88C08E5034CB919637EF3F961B6" ma:contentTypeVersion="19" ma:contentTypeDescription="Crée un document." ma:contentTypeScope="" ma:versionID="be80d804107532653d0392d8e258c8c4">
  <xsd:schema xmlns:xsd="http://www.w3.org/2001/XMLSchema" xmlns:xs="http://www.w3.org/2001/XMLSchema" xmlns:p="http://schemas.microsoft.com/office/2006/metadata/properties" xmlns:ns2="18a7340e-d861-4761-a826-0672ec2c91c0" xmlns:ns3="683acd38-8a01-461b-9c5c-81de8534533b" targetNamespace="http://schemas.microsoft.com/office/2006/metadata/properties" ma:root="true" ma:fieldsID="43c99f0788a32e67f2daffa2a894f809" ns2:_="" ns3:_="">
    <xsd:import namespace="18a7340e-d861-4761-a826-0672ec2c91c0"/>
    <xsd:import namespace="683acd38-8a01-461b-9c5c-81de8534533b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Location" minOccurs="0"/>
                <xsd:element ref="ns2:MediaServiceAutoKeyPoints" minOccurs="0"/>
                <xsd:element ref="ns2:MediaServiceKeyPoints" minOccurs="0"/>
                <xsd:element ref="ns2:MediaLengthInSecond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SearchProperties" minOccurs="0"/>
                <xsd:element ref="ns2:MediaServiceObjectDetectorVersions" minOccurs="0"/>
                <xsd:element ref="ns2:MediaServiceBilling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8a7340e-d861-4761-a826-0672ec2c91c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18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Balises d’images" ma:readOnly="false" ma:fieldId="{5cf76f15-5ced-4ddc-b409-7134ff3c332f}" ma:taxonomyMulti="true" ma:sspId="18585dd9-08bf-4ae9-865e-f47d7bdc18c4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SearchProperties" ma:index="24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25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BillingMetadata" ma:index="26" nillable="true" ma:displayName="MediaServiceBillingMetadata" ma:hidden="true" ma:internalName="MediaServiceBilling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83acd38-8a01-461b-9c5c-81de8534533b" elementFormDefault="qualified">
    <xsd:import namespace="http://schemas.microsoft.com/office/2006/documentManagement/types"/>
    <xsd:import namespace="http://schemas.microsoft.com/office/infopath/2007/PartnerControls"/>
    <xsd:element name="SharedWithUsers" ma:index="19" nillable="true" ma:displayName="Partagé avec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0" nillable="true" ma:displayName="Partagé avec dé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8afff05e-69fb-446e-a216-d512094f7bff}" ma:internalName="TaxCatchAll" ma:showField="CatchAllData" ma:web="683acd38-8a01-461b-9c5c-81de8534533b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683acd38-8a01-461b-9c5c-81de8534533b" xsi:nil="true"/>
    <lcf76f155ced4ddcb4097134ff3c332f xmlns="18a7340e-d861-4761-a826-0672ec2c91c0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B11DE77A-EDFA-4C0A-AC68-DDD8C45645D8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5EEC36D6-BD94-4BC8-8726-3FAA1791C390}">
  <ds:schemaRefs/>
</ds:datastoreItem>
</file>

<file path=customXml/itemProps3.xml><?xml version="1.0" encoding="utf-8"?>
<ds:datastoreItem xmlns:ds="http://schemas.openxmlformats.org/officeDocument/2006/customXml" ds:itemID="{7E69EB6A-08FF-45EB-A89B-9515D200E70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8a7340e-d861-4761-a826-0672ec2c91c0"/>
    <ds:schemaRef ds:uri="683acd38-8a01-461b-9c5c-81de8534533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4.xml><?xml version="1.0" encoding="utf-8"?>
<ds:datastoreItem xmlns:ds="http://schemas.openxmlformats.org/officeDocument/2006/customXml" ds:itemID="{92C3ABD3-C3CE-4600-8438-31D2BA3549E8}">
  <ds:schemaRefs>
    <ds:schemaRef ds:uri="http://schemas.microsoft.com/office/2006/metadata/properties"/>
    <ds:schemaRef ds:uri="http://schemas.microsoft.com/office/infopath/2007/PartnerControls"/>
    <ds:schemaRef ds:uri="683acd38-8a01-461b-9c5c-81de8534533b"/>
    <ds:schemaRef ds:uri="18a7340e-d861-4761-a826-0672ec2c91c0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4</vt:i4>
      </vt:variant>
      <vt:variant>
        <vt:lpstr>Plages nommées</vt:lpstr>
      </vt:variant>
      <vt:variant>
        <vt:i4>7</vt:i4>
      </vt:variant>
    </vt:vector>
  </HeadingPairs>
  <TitlesOfParts>
    <vt:vector size="11" baseType="lpstr">
      <vt:lpstr>Bestellformular 1</vt:lpstr>
      <vt:lpstr>Bestellformular 2</vt:lpstr>
      <vt:lpstr>Mindestabmessungen</vt:lpstr>
      <vt:lpstr>QR Codes</vt:lpstr>
      <vt:lpstr>DYN</vt:lpstr>
      <vt:lpstr>INOX</vt:lpstr>
      <vt:lpstr>standard</vt:lpstr>
      <vt:lpstr>TOP</vt:lpstr>
      <vt:lpstr>Verfügbare_Muffen</vt:lpstr>
      <vt:lpstr>'Bestellformular 1'!Zone_d_impression</vt:lpstr>
      <vt:lpstr>'Bestellformular 2'!Zone_d_impression</vt:lpstr>
    </vt:vector>
  </TitlesOfParts>
  <Manager/>
  <Company>D&amp;A Management und Beratung AG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AP54008</dc:creator>
  <cp:keywords/>
  <dc:description/>
  <cp:lastModifiedBy>Gustav Giczi</cp:lastModifiedBy>
  <cp:revision/>
  <dcterms:created xsi:type="dcterms:W3CDTF">2007-03-22T15:11:34Z</dcterms:created>
  <dcterms:modified xsi:type="dcterms:W3CDTF">2025-09-25T09:06:14Z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0x01010069FDB88C08E5034CB919637EF3F961B6</vt:lpwstr>
  </property>
  <property fmtid="{D5CDD505-2E9C-101B-9397-08002B2CF9AE}" pid="3" name="MediaServiceImageTags">
    <vt:lpwstr/>
  </property>
</Properties>
</file>